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150" yWindow="4860" windowWidth="18105" windowHeight="5700"/>
  </bookViews>
  <sheets>
    <sheet name="Указния по заполнению" sheetId="5" r:id="rId1"/>
    <sheet name="Компенсация 1" sheetId="1" r:id="rId2"/>
    <sheet name="Компенсация 2" sheetId="3" r:id="rId3"/>
    <sheet name="Расчет" sheetId="4" state="hidden" r:id="rId4"/>
  </sheets>
  <externalReferences>
    <externalReference r:id="rId5"/>
    <externalReference r:id="rId6"/>
  </externalReferences>
  <definedNames>
    <definedName name="ГОСПраздн" localSheetId="2">'Компенсация 2'!#REF!</definedName>
    <definedName name="ГОСПраздн">'Компенсация 1'!#REF!</definedName>
    <definedName name="ИнструкцияНадстройка" localSheetId="1">[1]Расчёт!#REF!</definedName>
    <definedName name="ИнструкцияНадстройка" localSheetId="2">[1]Расчёт!#REF!</definedName>
    <definedName name="ИнструкцияНадстройка">[1]Расчёт!#REF!</definedName>
    <definedName name="Месяц">'[2]Периоды отпусков'!$AC$17:$AC$29</definedName>
    <definedName name="_xlnm.Print_Area" localSheetId="1">'Компенсация 1'!$A$1:$K$24</definedName>
    <definedName name="_xlnm.Print_Area" localSheetId="2">'Компенсация 2'!$A$1:$N$20</definedName>
    <definedName name="_xlnm.Print_Area" localSheetId="0">'Указния по заполнению'!$A$1:$J$79</definedName>
    <definedName name="ОтпПо">[1]Расчёт!$L$3</definedName>
    <definedName name="ОтпС">[1]Расчёт!$K$3</definedName>
    <definedName name="ПраздникиАктуальныеКонец">[1]Праздники!$D$2:$D$37</definedName>
    <definedName name="ПраздникиАктуальныеНачало">[1]Праздники!$C$2:$C$37</definedName>
  </definedNames>
  <calcPr calcId="144525"/>
</workbook>
</file>

<file path=xl/calcChain.xml><?xml version="1.0" encoding="utf-8"?>
<calcChain xmlns="http://schemas.openxmlformats.org/spreadsheetml/2006/main">
  <c r="B3" i="4" l="1"/>
  <c r="B7" i="4" s="1"/>
  <c r="C3" i="4"/>
  <c r="B6" i="4"/>
  <c r="C6" i="4" s="1"/>
  <c r="D6" i="4" s="1"/>
  <c r="E3" i="4"/>
  <c r="F6" i="4"/>
  <c r="F7" i="4"/>
  <c r="F8" i="4"/>
  <c r="F9" i="4"/>
  <c r="F10" i="4"/>
  <c r="F11" i="4"/>
  <c r="B16" i="4"/>
  <c r="C20" i="4" s="1"/>
  <c r="D20" i="4" s="1"/>
  <c r="E20" i="4" s="1"/>
  <c r="F16" i="4"/>
  <c r="B17" i="4"/>
  <c r="C21" i="4" s="1"/>
  <c r="D21" i="4" s="1"/>
  <c r="E21" i="4" s="1"/>
  <c r="C17" i="4"/>
  <c r="D17" i="4"/>
  <c r="E17" i="4" s="1"/>
  <c r="F17" i="4"/>
  <c r="B18" i="4"/>
  <c r="C18" i="4"/>
  <c r="D18" i="4"/>
  <c r="E18" i="4" s="1"/>
  <c r="F18" i="4"/>
  <c r="B19" i="4"/>
  <c r="C19" i="4"/>
  <c r="D19" i="4"/>
  <c r="E19" i="4" s="1"/>
  <c r="F19" i="4"/>
  <c r="B20" i="4"/>
  <c r="F20" i="4"/>
  <c r="B21" i="4"/>
  <c r="F21" i="4"/>
  <c r="B25" i="4"/>
  <c r="C25" i="4"/>
  <c r="D25" i="4" s="1"/>
  <c r="F25" i="4"/>
  <c r="B26" i="4"/>
  <c r="C26" i="4"/>
  <c r="D26" i="4" s="1"/>
  <c r="F26" i="4"/>
  <c r="B27" i="4"/>
  <c r="C27" i="4"/>
  <c r="D27" i="4" s="1"/>
  <c r="F27" i="4"/>
  <c r="B28" i="4"/>
  <c r="C28" i="4"/>
  <c r="D28" i="4" s="1"/>
  <c r="F28" i="4"/>
  <c r="B29" i="4"/>
  <c r="C29" i="4"/>
  <c r="D29" i="4" s="1"/>
  <c r="F29" i="4"/>
  <c r="B30" i="4"/>
  <c r="C30" i="4"/>
  <c r="D30" i="4" s="1"/>
  <c r="F30" i="4"/>
  <c r="F3" i="4"/>
  <c r="G3" i="4" s="1"/>
  <c r="D3" i="4"/>
  <c r="I3" i="4"/>
  <c r="J3" i="4"/>
  <c r="I6" i="4"/>
  <c r="K6" i="4" s="1"/>
  <c r="K12" i="4" s="1"/>
  <c r="J6" i="4"/>
  <c r="G19" i="1"/>
  <c r="N15" i="3"/>
  <c r="N11" i="3"/>
  <c r="N12" i="3"/>
  <c r="N13" i="3"/>
  <c r="N14" i="3"/>
  <c r="N10" i="3"/>
  <c r="I17" i="4"/>
  <c r="I18" i="4"/>
  <c r="M18" i="4"/>
  <c r="L18" i="4" s="1"/>
  <c r="I19" i="4"/>
  <c r="I16" i="4"/>
  <c r="L16" i="4"/>
  <c r="J16" i="4"/>
  <c r="K16" i="4" s="1"/>
  <c r="J17" i="4"/>
  <c r="J18" i="4"/>
  <c r="K18" i="4" s="1"/>
  <c r="J19" i="4"/>
  <c r="I20" i="4"/>
  <c r="J20" i="4"/>
  <c r="K20" i="4"/>
  <c r="I21" i="4"/>
  <c r="J21" i="4"/>
  <c r="K21" i="4" s="1"/>
  <c r="M20" i="4"/>
  <c r="L20" i="4" s="1"/>
  <c r="M21" i="4"/>
  <c r="L21" i="4" s="1"/>
  <c r="I7" i="4"/>
  <c r="J7" i="4"/>
  <c r="K7" i="4"/>
  <c r="I8" i="4"/>
  <c r="J8" i="4"/>
  <c r="K8" i="4" s="1"/>
  <c r="I9" i="4"/>
  <c r="J9" i="4"/>
  <c r="K9" i="4"/>
  <c r="I10" i="4"/>
  <c r="J10" i="4"/>
  <c r="K10" i="4" s="1"/>
  <c r="I11" i="4"/>
  <c r="J11" i="4"/>
  <c r="K11" i="4"/>
  <c r="I25" i="4"/>
  <c r="I26" i="4"/>
  <c r="I27" i="4"/>
  <c r="I28" i="4"/>
  <c r="I29" i="4"/>
  <c r="I30" i="4"/>
  <c r="J25" i="4"/>
  <c r="J26" i="4"/>
  <c r="J27" i="4"/>
  <c r="J28" i="4"/>
  <c r="J29" i="4"/>
  <c r="J30" i="4"/>
  <c r="J31" i="4"/>
  <c r="O19" i="1" s="1"/>
  <c r="O21" i="1" s="1"/>
  <c r="H10" i="3"/>
  <c r="H11" i="3"/>
  <c r="H12" i="3"/>
  <c r="H13" i="3"/>
  <c r="H14" i="3"/>
  <c r="H15" i="3"/>
  <c r="K10" i="3"/>
  <c r="K11" i="3"/>
  <c r="K12" i="3"/>
  <c r="K13" i="3"/>
  <c r="K14" i="3"/>
  <c r="K15" i="3"/>
  <c r="G11" i="1"/>
  <c r="G12" i="1"/>
  <c r="G13" i="1"/>
  <c r="G14" i="1"/>
  <c r="G15" i="1"/>
  <c r="G16" i="1"/>
  <c r="J34" i="4"/>
  <c r="D34" i="4"/>
  <c r="B36" i="4"/>
  <c r="C35" i="4"/>
  <c r="B35" i="4"/>
  <c r="B34" i="4"/>
  <c r="J11" i="1"/>
  <c r="J12" i="1"/>
  <c r="J13" i="1"/>
  <c r="J14" i="1"/>
  <c r="J15" i="1"/>
  <c r="J16" i="1"/>
  <c r="K13" i="4" l="1"/>
  <c r="L22" i="4"/>
  <c r="I32" i="4" s="1"/>
  <c r="K3" i="4"/>
  <c r="I34" i="4"/>
  <c r="E30" i="4"/>
  <c r="G30" i="4" s="1"/>
  <c r="Q15" i="3" s="1"/>
  <c r="P15" i="3"/>
  <c r="E28" i="4"/>
  <c r="G28" i="4" s="1"/>
  <c r="Q13" i="3" s="1"/>
  <c r="P13" i="3"/>
  <c r="E26" i="4"/>
  <c r="G26" i="4" s="1"/>
  <c r="Q11" i="3" s="1"/>
  <c r="P11" i="3"/>
  <c r="E6" i="4"/>
  <c r="G6" i="4" s="1"/>
  <c r="C7" i="4"/>
  <c r="D7" i="4" s="1"/>
  <c r="I31" i="4"/>
  <c r="M19" i="4"/>
  <c r="L19" i="4" s="1"/>
  <c r="K19" i="4"/>
  <c r="M17" i="4"/>
  <c r="L17" i="4" s="1"/>
  <c r="K17" i="4"/>
  <c r="K22" i="4" s="1"/>
  <c r="L15" i="4" s="1"/>
  <c r="E29" i="4"/>
  <c r="G29" i="4" s="1"/>
  <c r="Q14" i="3" s="1"/>
  <c r="P14" i="3"/>
  <c r="E27" i="4"/>
  <c r="G27" i="4" s="1"/>
  <c r="Q12" i="3" s="1"/>
  <c r="P12" i="3"/>
  <c r="E25" i="4"/>
  <c r="G25" i="4" s="1"/>
  <c r="D31" i="4"/>
  <c r="P10" i="3"/>
  <c r="G21" i="4"/>
  <c r="G20" i="4"/>
  <c r="G19" i="4"/>
  <c r="G18" i="4"/>
  <c r="G17" i="4"/>
  <c r="C34" i="4"/>
  <c r="C36" i="4"/>
  <c r="B11" i="4"/>
  <c r="B10" i="4"/>
  <c r="B9" i="4"/>
  <c r="B8" i="4"/>
  <c r="E7" i="4" l="1"/>
  <c r="G7" i="4" s="1"/>
  <c r="C11" i="4"/>
  <c r="D11" i="4" s="1"/>
  <c r="E11" i="4" s="1"/>
  <c r="G11" i="4" s="1"/>
  <c r="C16" i="4"/>
  <c r="D16" i="4" s="1"/>
  <c r="C8" i="4"/>
  <c r="D8" i="4" s="1"/>
  <c r="C10" i="4"/>
  <c r="D10" i="4" s="1"/>
  <c r="E10" i="4" s="1"/>
  <c r="G10" i="4" s="1"/>
  <c r="P16" i="3"/>
  <c r="S18" i="3" s="1"/>
  <c r="S20" i="3" s="1"/>
  <c r="G31" i="4"/>
  <c r="Q10" i="3"/>
  <c r="Q16" i="3" s="1"/>
  <c r="S19" i="3" s="1"/>
  <c r="S21" i="3" s="1"/>
  <c r="C9" i="4"/>
  <c r="D9" i="4"/>
  <c r="E9" i="4" s="1"/>
  <c r="G9" i="4" s="1"/>
  <c r="J32" i="4"/>
  <c r="M22" i="4"/>
  <c r="K34" i="4"/>
  <c r="O18" i="1" s="1"/>
  <c r="L21" i="1" s="1"/>
  <c r="N22" i="4"/>
  <c r="G12" i="4" l="1"/>
  <c r="E8" i="4"/>
  <c r="G8" i="4" s="1"/>
  <c r="D12" i="4"/>
  <c r="D13" i="4" s="1"/>
  <c r="E16" i="4"/>
  <c r="G16" i="4" s="1"/>
  <c r="G22" i="4" s="1"/>
  <c r="D22" i="4"/>
  <c r="M21" i="1"/>
  <c r="N21" i="1" s="1"/>
  <c r="G21" i="1" s="1"/>
  <c r="L23" i="1"/>
  <c r="M23" i="1" l="1"/>
  <c r="N23" i="1" s="1"/>
  <c r="G23" i="1" s="1"/>
  <c r="D35" i="4"/>
  <c r="O20" i="3" s="1"/>
  <c r="G13" i="4"/>
  <c r="D36" i="4" s="1"/>
  <c r="O21" i="3" s="1"/>
  <c r="P21" i="3" l="1"/>
  <c r="Q21" i="3" s="1"/>
  <c r="R21" i="3" s="1"/>
  <c r="O23" i="3" s="1"/>
  <c r="P20" i="3"/>
  <c r="Q20" i="3" s="1"/>
  <c r="R20" i="3" s="1"/>
  <c r="O22" i="3" s="1"/>
  <c r="Q23" i="3" l="1"/>
  <c r="R23" i="3" s="1"/>
  <c r="P23" i="3"/>
  <c r="Q22" i="3"/>
  <c r="R22" i="3" s="1"/>
  <c r="G18" i="3" s="1"/>
  <c r="P22" i="3"/>
</calcChain>
</file>

<file path=xl/comments1.xml><?xml version="1.0" encoding="utf-8"?>
<comments xmlns="http://schemas.openxmlformats.org/spreadsheetml/2006/main">
  <authors>
    <author>Редакция ИПА "Регистр"</author>
  </authors>
  <commentList>
    <comment ref="G3" authorId="0">
      <text>
        <r>
          <rPr>
            <b/>
            <sz val="8"/>
            <color indexed="81"/>
            <rFont val="Tahoma"/>
            <charset val="204"/>
          </rPr>
          <t>Редакция ИПА "Регистр":</t>
        </r>
        <r>
          <rPr>
            <sz val="8"/>
            <color indexed="81"/>
            <rFont val="Tahoma"/>
            <charset val="204"/>
          </rPr>
          <t xml:space="preserve">
Дата начала рабочего года.</t>
        </r>
      </text>
    </comment>
  </commentList>
</comments>
</file>

<file path=xl/comments2.xml><?xml version="1.0" encoding="utf-8"?>
<comments xmlns="http://schemas.openxmlformats.org/spreadsheetml/2006/main">
  <authors>
    <author>Редакция ЮСИАС</author>
  </authors>
  <commentList>
    <comment ref="D8" authorId="0">
      <text>
        <r>
          <rPr>
            <b/>
            <sz val="8"/>
            <color indexed="81"/>
            <rFont val="Tahoma"/>
            <charset val="204"/>
          </rPr>
          <t>Редакция ЮСИАС:</t>
        </r>
        <r>
          <rPr>
            <sz val="8"/>
            <color indexed="81"/>
            <rFont val="Tahoma"/>
            <charset val="204"/>
          </rPr>
          <t xml:space="preserve">
Введите дату с которой изменилась продолжительность трудового отпуска</t>
        </r>
      </text>
    </comment>
  </commentList>
</comments>
</file>

<file path=xl/sharedStrings.xml><?xml version="1.0" encoding="utf-8"?>
<sst xmlns="http://schemas.openxmlformats.org/spreadsheetml/2006/main" count="69" uniqueCount="31">
  <si>
    <t>№
п/п</t>
  </si>
  <si>
    <t>Дата начала периода работы, подлежащего компенсации</t>
  </si>
  <si>
    <t>Продолжительность трудового отпуска</t>
  </si>
  <si>
    <t>Отпуск без сохранения заработной платы</t>
  </si>
  <si>
    <t>Отпуск по уходу за ребенком до достижения им трехлетнего возраста</t>
  </si>
  <si>
    <t>Прогулы, дни</t>
  </si>
  <si>
    <t>да</t>
  </si>
  <si>
    <t>нет</t>
  </si>
  <si>
    <t>количество дней</t>
  </si>
  <si>
    <t>Дата увольнения (последний рабочий день)</t>
  </si>
  <si>
    <t>Определяем количество дней трудового отпуска, приходящихся на один месяц:</t>
  </si>
  <si>
    <t>Рассчитываем отработанные работником в рабочем году полные месяцы:</t>
  </si>
  <si>
    <t>общая продол-жительность трудового отпуска</t>
  </si>
  <si>
    <t>дата окончания</t>
  </si>
  <si>
    <t>Уменьшают ли дни прогула продолжи-тельность трудового отпуска</t>
  </si>
  <si>
    <t>дата
начала</t>
  </si>
  <si>
    <t>Фамилия, имя, отчество</t>
  </si>
  <si>
    <t>количество
дней трудового отпуска, уже использованных работником</t>
  </si>
  <si>
    <t>Выберите количествово дней в году, на который приходится увольнение</t>
  </si>
  <si>
    <r>
      <t xml:space="preserve">Продолжительность трудового отпуска, действовавшая
</t>
    </r>
    <r>
      <rPr>
        <b/>
        <sz val="10"/>
        <rFont val="Times New Roman"/>
        <family val="1"/>
        <charset val="204"/>
      </rPr>
      <t>до изменения</t>
    </r>
  </si>
  <si>
    <r>
      <t xml:space="preserve">Продолжительность трудового отпуска, действовавшая
</t>
    </r>
    <r>
      <rPr>
        <b/>
        <sz val="10"/>
        <rFont val="Times New Roman"/>
        <family val="1"/>
        <charset val="204"/>
      </rPr>
      <t>после изменения</t>
    </r>
  </si>
  <si>
    <t>Прогулы</t>
  </si>
  <si>
    <t>до изменения</t>
  </si>
  <si>
    <t>после изменения</t>
  </si>
  <si>
    <t>коли-чество дней</t>
  </si>
  <si>
    <t>общая продолжи-тельность трудового отпуска</t>
  </si>
  <si>
    <t>Компенсация 2</t>
  </si>
  <si>
    <t>Компенсация 1</t>
  </si>
  <si>
    <t>количество дней от-пуска, уже использо-ванных</t>
  </si>
  <si>
    <t>Количество дней трудового отпуска, подлежащих компенсации:</t>
  </si>
  <si>
    <t>Расчет количества дней трудового отпуска, подлежащих компенсации при увольнении за один рабочий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</si>
</sst>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р_._-;\-* #,##0_р_._-;_-* &quot;-&quot;_р_._-;_-@_-"/>
    <numFmt numFmtId="43" formatCode="_-* #,##0.00_р_._-;\-* #,##0.00_р_._-;_-* &quot;-&quot;??_р_._-;_-@_-"/>
  </numFmts>
  <fonts count="12" x14ac:knownFonts="1"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indexed="81"/>
      <name val="Tahoma"/>
      <charset val="204"/>
    </font>
    <font>
      <b/>
      <sz val="8"/>
      <color indexed="81"/>
      <name val="Tahoma"/>
      <charset val="204"/>
    </font>
    <font>
      <sz val="8"/>
      <name val="Times New Roman"/>
      <family val="1"/>
      <charset val="204"/>
    </font>
    <font>
      <sz val="11"/>
      <color indexed="22"/>
      <name val="Times New Roman"/>
      <family val="1"/>
      <charset val="204"/>
    </font>
    <font>
      <sz val="10"/>
      <color indexed="2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2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14" fontId="1" fillId="0" borderId="1" xfId="0" applyNumberFormat="1" applyFont="1" applyFill="1" applyBorder="1" applyAlignment="1" applyProtection="1">
      <alignment vertical="top" wrapText="1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1" fillId="0" borderId="0" xfId="0" applyFont="1" applyFill="1" applyAlignment="1" applyProtection="1">
      <alignment horizontal="left"/>
      <protection locked="0"/>
    </xf>
    <xf numFmtId="0" fontId="1" fillId="0" borderId="0" xfId="0" applyFont="1" applyFill="1" applyProtection="1">
      <protection locked="0"/>
    </xf>
    <xf numFmtId="0" fontId="1" fillId="0" borderId="0" xfId="0" applyFont="1" applyFill="1" applyAlignment="1" applyProtection="1">
      <alignment horizontal="center"/>
      <protection locked="0"/>
    </xf>
    <xf numFmtId="43" fontId="1" fillId="2" borderId="1" xfId="0" applyNumberFormat="1" applyFont="1" applyFill="1" applyBorder="1" applyAlignment="1" applyProtection="1">
      <alignment horizontal="center"/>
      <protection hidden="1"/>
    </xf>
    <xf numFmtId="43" fontId="1" fillId="0" borderId="2" xfId="0" applyNumberFormat="1" applyFont="1" applyFill="1" applyBorder="1" applyAlignment="1" applyProtection="1">
      <alignment horizontal="center"/>
      <protection hidden="1"/>
    </xf>
    <xf numFmtId="41" fontId="1" fillId="2" borderId="1" xfId="0" applyNumberFormat="1" applyFont="1" applyFill="1" applyBorder="1" applyProtection="1">
      <protection hidden="1"/>
    </xf>
    <xf numFmtId="41" fontId="1" fillId="0" borderId="2" xfId="0" applyNumberFormat="1" applyFont="1" applyFill="1" applyBorder="1" applyProtection="1">
      <protection hidden="1"/>
    </xf>
    <xf numFmtId="14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" xfId="0" applyNumberFormat="1" applyFont="1" applyFill="1" applyBorder="1" applyAlignment="1" applyProtection="1">
      <alignment horizontal="right" vertical="top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14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41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41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Protection="1"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3" fillId="0" borderId="0" xfId="0" applyFont="1" applyFill="1" applyAlignment="1" applyProtection="1">
      <alignment horizontal="center" wrapText="1"/>
      <protection locked="0"/>
    </xf>
    <xf numFmtId="41" fontId="1" fillId="0" borderId="0" xfId="0" applyNumberFormat="1" applyFont="1" applyFill="1" applyBorder="1" applyProtection="1">
      <protection hidden="1"/>
    </xf>
    <xf numFmtId="41" fontId="1" fillId="2" borderId="1" xfId="0" applyNumberFormat="1" applyFont="1" applyFill="1" applyBorder="1" applyAlignment="1" applyProtection="1">
      <alignment horizontal="center"/>
      <protection hidden="1"/>
    </xf>
    <xf numFmtId="14" fontId="3" fillId="0" borderId="3" xfId="0" applyNumberFormat="1" applyFont="1" applyFill="1" applyBorder="1" applyAlignment="1" applyProtection="1">
      <alignment horizontal="center" vertical="center" shrinkToFit="1"/>
      <protection locked="0"/>
    </xf>
    <xf numFmtId="43" fontId="1" fillId="0" borderId="0" xfId="0" applyNumberFormat="1" applyFont="1" applyFill="1" applyBorder="1" applyAlignment="1" applyProtection="1">
      <alignment horizontal="center"/>
      <protection hidden="1"/>
    </xf>
    <xf numFmtId="0" fontId="3" fillId="0" borderId="5" xfId="0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14" fontId="0" fillId="0" borderId="0" xfId="0" applyNumberFormat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41" fontId="0" fillId="0" borderId="0" xfId="0" applyNumberFormat="1" applyAlignment="1" applyProtection="1">
      <alignment horizontal="center"/>
      <protection hidden="1"/>
    </xf>
    <xf numFmtId="41" fontId="0" fillId="0" borderId="0" xfId="0" applyNumberFormat="1" applyProtection="1">
      <protection hidden="1"/>
    </xf>
    <xf numFmtId="41" fontId="4" fillId="0" borderId="0" xfId="0" applyNumberFormat="1" applyFont="1" applyProtection="1">
      <protection hidden="1"/>
    </xf>
    <xf numFmtId="0" fontId="4" fillId="0" borderId="0" xfId="0" applyFont="1" applyProtection="1">
      <protection hidden="1"/>
    </xf>
    <xf numFmtId="41" fontId="4" fillId="0" borderId="0" xfId="0" applyNumberFormat="1" applyFont="1" applyAlignment="1" applyProtection="1">
      <alignment horizontal="center"/>
      <protection hidden="1"/>
    </xf>
    <xf numFmtId="0" fontId="1" fillId="0" borderId="0" xfId="0" applyNumberFormat="1" applyFont="1" applyFill="1" applyBorder="1" applyAlignment="1" applyProtection="1">
      <alignment horizontal="center"/>
      <protection locked="0"/>
    </xf>
    <xf numFmtId="14" fontId="0" fillId="0" borderId="0" xfId="0" applyNumberFormat="1" applyAlignment="1" applyProtection="1">
      <alignment horizontal="right"/>
      <protection hidden="1"/>
    </xf>
    <xf numFmtId="0" fontId="4" fillId="0" borderId="0" xfId="0" applyNumberFormat="1" applyFont="1" applyAlignment="1" applyProtection="1">
      <alignment horizontal="center"/>
      <protection hidden="1"/>
    </xf>
    <xf numFmtId="0" fontId="1" fillId="3" borderId="0" xfId="0" applyFont="1" applyFill="1" applyBorder="1" applyAlignment="1" applyProtection="1">
      <alignment horizontal="center"/>
      <protection locked="0"/>
    </xf>
    <xf numFmtId="0" fontId="8" fillId="3" borderId="0" xfId="0" applyFont="1" applyFill="1" applyBorder="1" applyAlignment="1" applyProtection="1">
      <alignment horizontal="center"/>
      <protection hidden="1"/>
    </xf>
    <xf numFmtId="14" fontId="8" fillId="3" borderId="0" xfId="0" applyNumberFormat="1" applyFont="1" applyFill="1" applyBorder="1" applyAlignment="1" applyProtection="1">
      <alignment horizontal="center" vertical="center" wrapText="1"/>
      <protection hidden="1"/>
    </xf>
    <xf numFmtId="0" fontId="3" fillId="3" borderId="0" xfId="0" applyFont="1" applyFill="1" applyAlignment="1" applyProtection="1">
      <alignment vertical="center" wrapText="1"/>
      <protection locked="0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41" fontId="3" fillId="3" borderId="0" xfId="0" applyNumberFormat="1" applyFont="1" applyFill="1" applyAlignment="1" applyProtection="1">
      <alignment horizontal="center" vertical="center" wrapText="1"/>
      <protection locked="0"/>
    </xf>
    <xf numFmtId="41" fontId="3" fillId="3" borderId="0" xfId="0" applyNumberFormat="1" applyFont="1" applyFill="1" applyAlignment="1" applyProtection="1">
      <alignment horizontal="center" vertical="center"/>
      <protection locked="0"/>
    </xf>
    <xf numFmtId="14" fontId="3" fillId="3" borderId="0" xfId="0" applyNumberFormat="1" applyFont="1" applyFill="1" applyAlignment="1" applyProtection="1">
      <alignment horizontal="center" vertical="center"/>
      <protection locked="0"/>
    </xf>
    <xf numFmtId="43" fontId="3" fillId="3" borderId="0" xfId="0" applyNumberFormat="1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/>
      <protection locked="0"/>
    </xf>
    <xf numFmtId="0" fontId="3" fillId="3" borderId="0" xfId="0" applyFont="1" applyFill="1" applyProtection="1">
      <protection locked="0"/>
    </xf>
    <xf numFmtId="0" fontId="9" fillId="3" borderId="0" xfId="0" applyFont="1" applyFill="1" applyBorder="1" applyAlignment="1" applyProtection="1">
      <alignment horizontal="center"/>
      <protection locked="0"/>
    </xf>
    <xf numFmtId="41" fontId="9" fillId="3" borderId="0" xfId="0" applyNumberFormat="1" applyFont="1" applyFill="1" applyBorder="1" applyAlignment="1" applyProtection="1">
      <alignment horizontal="center" vertical="center"/>
      <protection locked="0"/>
    </xf>
    <xf numFmtId="0" fontId="9" fillId="3" borderId="0" xfId="0" applyFont="1" applyFill="1" applyBorder="1" applyAlignment="1" applyProtection="1">
      <alignment horizontal="left"/>
      <protection locked="0"/>
    </xf>
    <xf numFmtId="41" fontId="9" fillId="3" borderId="0" xfId="0" applyNumberFormat="1" applyFont="1" applyFill="1" applyBorder="1" applyAlignment="1" applyProtection="1">
      <alignment horizontal="center"/>
      <protection hidden="1"/>
    </xf>
    <xf numFmtId="41" fontId="9" fillId="3" borderId="0" xfId="0" applyNumberFormat="1" applyFont="1" applyFill="1" applyBorder="1" applyAlignment="1" applyProtection="1">
      <alignment horizontal="center" vertical="center"/>
      <protection hidden="1"/>
    </xf>
    <xf numFmtId="43" fontId="9" fillId="3" borderId="0" xfId="0" applyNumberFormat="1" applyFont="1" applyFill="1" applyBorder="1" applyProtection="1">
      <protection hidden="1"/>
    </xf>
    <xf numFmtId="0" fontId="9" fillId="3" borderId="0" xfId="0" applyFont="1" applyFill="1" applyAlignment="1" applyProtection="1">
      <alignment horizontal="center"/>
      <protection locked="0"/>
    </xf>
    <xf numFmtId="43" fontId="9" fillId="3" borderId="0" xfId="0" applyNumberFormat="1" applyFont="1" applyFill="1" applyBorder="1" applyAlignment="1" applyProtection="1">
      <alignment horizontal="center"/>
      <protection hidden="1"/>
    </xf>
    <xf numFmtId="0" fontId="3" fillId="3" borderId="0" xfId="0" applyFont="1" applyFill="1" applyAlignment="1" applyProtection="1">
      <alignment horizontal="left"/>
      <protection locked="0"/>
    </xf>
    <xf numFmtId="14" fontId="3" fillId="3" borderId="0" xfId="0" applyNumberFormat="1" applyFont="1" applyFill="1" applyAlignment="1" applyProtection="1">
      <alignment horizontal="center"/>
      <protection locked="0"/>
    </xf>
    <xf numFmtId="0" fontId="3" fillId="3" borderId="0" xfId="0" applyNumberFormat="1" applyFont="1" applyFill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10" fillId="0" borderId="0" xfId="0" applyFont="1" applyFill="1" applyAlignment="1" applyProtection="1">
      <alignment horizontal="center"/>
      <protection locked="0"/>
    </xf>
    <xf numFmtId="0" fontId="10" fillId="0" borderId="0" xfId="0" applyFont="1" applyFill="1" applyProtection="1">
      <protection locked="0"/>
    </xf>
    <xf numFmtId="14" fontId="1" fillId="0" borderId="1" xfId="0" applyNumberFormat="1" applyFont="1" applyFill="1" applyBorder="1" applyAlignment="1" applyProtection="1">
      <alignment vertical="top" shrinkToFit="1"/>
      <protection locked="0"/>
    </xf>
    <xf numFmtId="41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41" fontId="3" fillId="0" borderId="6" xfId="0" applyNumberFormat="1" applyFont="1" applyFill="1" applyBorder="1" applyAlignment="1" applyProtection="1">
      <alignment horizontal="center" vertical="center" wrapText="1"/>
      <protection hidden="1"/>
    </xf>
    <xf numFmtId="0" fontId="10" fillId="3" borderId="0" xfId="0" applyFont="1" applyFill="1" applyAlignment="1" applyProtection="1">
      <alignment horizontal="center"/>
      <protection locked="0"/>
    </xf>
    <xf numFmtId="0" fontId="10" fillId="3" borderId="0" xfId="0" applyFont="1" applyFill="1" applyProtection="1">
      <protection locked="0"/>
    </xf>
    <xf numFmtId="0" fontId="1" fillId="3" borderId="0" xfId="0" applyFont="1" applyFill="1" applyProtection="1">
      <protection locked="0"/>
    </xf>
    <xf numFmtId="0" fontId="1" fillId="3" borderId="0" xfId="0" applyFont="1" applyFill="1" applyAlignment="1" applyProtection="1">
      <alignment horizontal="center"/>
      <protection locked="0"/>
    </xf>
    <xf numFmtId="41" fontId="1" fillId="3" borderId="0" xfId="0" applyNumberFormat="1" applyFont="1" applyFill="1" applyBorder="1" applyProtection="1">
      <protection hidden="1"/>
    </xf>
    <xf numFmtId="0" fontId="1" fillId="3" borderId="0" xfId="0" applyFont="1" applyFill="1" applyAlignment="1" applyProtection="1">
      <alignment horizontal="left"/>
      <protection locked="0"/>
    </xf>
    <xf numFmtId="0" fontId="10" fillId="3" borderId="0" xfId="0" applyFont="1" applyFill="1" applyAlignment="1" applyProtection="1">
      <alignment horizontal="left"/>
      <protection locked="0"/>
    </xf>
    <xf numFmtId="14" fontId="10" fillId="3" borderId="0" xfId="0" applyNumberFormat="1" applyFont="1" applyFill="1" applyAlignment="1" applyProtection="1">
      <alignment horizontal="center"/>
      <protection locked="0"/>
    </xf>
    <xf numFmtId="0" fontId="10" fillId="3" borderId="0" xfId="0" applyNumberFormat="1" applyFont="1" applyFill="1" applyAlignment="1" applyProtection="1">
      <alignment horizontal="center"/>
      <protection locked="0"/>
    </xf>
    <xf numFmtId="43" fontId="9" fillId="3" borderId="0" xfId="0" applyNumberFormat="1" applyFont="1" applyFill="1" applyAlignment="1" applyProtection="1">
      <alignment horizontal="center"/>
      <protection hidden="1"/>
    </xf>
    <xf numFmtId="0" fontId="11" fillId="3" borderId="0" xfId="0" applyFont="1" applyFill="1" applyBorder="1" applyAlignment="1" applyProtection="1">
      <alignment horizontal="center"/>
      <protection hidden="1"/>
    </xf>
    <xf numFmtId="0" fontId="1" fillId="2" borderId="1" xfId="0" applyFont="1" applyFill="1" applyBorder="1" applyAlignment="1" applyProtection="1">
      <alignment horizontal="center"/>
      <protection locked="0"/>
    </xf>
    <xf numFmtId="41" fontId="4" fillId="0" borderId="1" xfId="0" applyNumberFormat="1" applyFont="1" applyBorder="1" applyProtection="1">
      <protection hidden="1"/>
    </xf>
    <xf numFmtId="41" fontId="0" fillId="0" borderId="1" xfId="0" applyNumberFormat="1" applyBorder="1" applyProtection="1">
      <protection hidden="1"/>
    </xf>
    <xf numFmtId="41" fontId="4" fillId="0" borderId="0" xfId="0" applyNumberFormat="1" applyFont="1" applyFill="1" applyAlignment="1" applyProtection="1">
      <alignment horizontal="center"/>
      <protection hidden="1"/>
    </xf>
    <xf numFmtId="0" fontId="9" fillId="3" borderId="0" xfId="0" applyFont="1" applyFill="1" applyProtection="1">
      <protection locked="0"/>
    </xf>
    <xf numFmtId="41" fontId="9" fillId="3" borderId="6" xfId="0" applyNumberFormat="1" applyFont="1" applyFill="1" applyBorder="1" applyAlignment="1" applyProtection="1">
      <alignment horizontal="center" vertical="center" wrapText="1"/>
      <protection locked="0"/>
    </xf>
    <xf numFmtId="41" fontId="9" fillId="3" borderId="3" xfId="0" applyNumberFormat="1" applyFont="1" applyFill="1" applyBorder="1" applyAlignment="1" applyProtection="1">
      <alignment horizontal="center" vertical="center"/>
      <protection hidden="1"/>
    </xf>
    <xf numFmtId="0" fontId="9" fillId="3" borderId="0" xfId="0" applyFont="1" applyFill="1" applyAlignment="1" applyProtection="1">
      <alignment horizontal="center" vertical="center"/>
      <protection locked="0"/>
    </xf>
    <xf numFmtId="0" fontId="8" fillId="3" borderId="0" xfId="0" applyFont="1" applyFill="1" applyBorder="1" applyAlignment="1" applyProtection="1">
      <alignment horizontal="center"/>
      <protection locked="0"/>
    </xf>
    <xf numFmtId="0" fontId="9" fillId="3" borderId="0" xfId="0" applyFont="1" applyFill="1" applyAlignment="1" applyProtection="1">
      <alignment vertical="center" wrapText="1"/>
      <protection locked="0"/>
    </xf>
    <xf numFmtId="0" fontId="9" fillId="3" borderId="3" xfId="0" applyFont="1" applyFill="1" applyBorder="1" applyAlignment="1" applyProtection="1">
      <alignment horizontal="center" vertical="center" wrapText="1"/>
      <protection locked="0"/>
    </xf>
    <xf numFmtId="0" fontId="3" fillId="0" borderId="3" xfId="0" applyNumberFormat="1" applyFont="1" applyFill="1" applyBorder="1" applyAlignment="1" applyProtection="1">
      <alignment horizontal="center" vertical="top" wrapText="1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14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top" wrapText="1"/>
      <protection locked="0"/>
    </xf>
    <xf numFmtId="0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4" fontId="3" fillId="3" borderId="7" xfId="0" applyNumberFormat="1" applyFont="1" applyFill="1" applyBorder="1" applyAlignment="1" applyProtection="1">
      <alignment horizontal="center" vertical="center" wrapText="1"/>
      <protection locked="0"/>
    </xf>
    <xf numFmtId="14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left" vertical="top" wrapText="1"/>
      <protection locked="0"/>
    </xf>
    <xf numFmtId="0" fontId="3" fillId="0" borderId="8" xfId="0" applyFont="1" applyFill="1" applyBorder="1" applyAlignment="1" applyProtection="1">
      <alignment horizontal="left" vertical="top" wrapText="1"/>
      <protection locked="0"/>
    </xf>
    <xf numFmtId="0" fontId="3" fillId="0" borderId="4" xfId="0" applyFont="1" applyFill="1" applyBorder="1" applyAlignment="1" applyProtection="1">
      <alignment horizontal="left" vertical="top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14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16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17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4" fontId="10" fillId="0" borderId="11" xfId="0" applyNumberFormat="1" applyFont="1" applyFill="1" applyBorder="1" applyAlignment="1" applyProtection="1">
      <alignment horizontal="center" vertical="center" wrapText="1"/>
      <protection locked="0"/>
    </xf>
    <xf numFmtId="14" fontId="10" fillId="0" borderId="12" xfId="0" applyNumberFormat="1" applyFont="1" applyFill="1" applyBorder="1" applyAlignment="1" applyProtection="1">
      <alignment horizontal="center" vertical="center" wrapText="1"/>
      <protection locked="0"/>
    </xf>
    <xf numFmtId="14" fontId="10" fillId="3" borderId="8" xfId="0" applyNumberFormat="1" applyFont="1" applyFill="1" applyBorder="1" applyAlignment="1" applyProtection="1">
      <alignment horizontal="center" vertical="center" wrapText="1"/>
      <protection locked="0"/>
    </xf>
    <xf numFmtId="14" fontId="10" fillId="0" borderId="13" xfId="0" applyNumberFormat="1" applyFont="1" applyFill="1" applyBorder="1" applyAlignment="1" applyProtection="1">
      <alignment horizontal="center" vertical="center" wrapText="1"/>
      <protection locked="0"/>
    </xf>
    <xf numFmtId="14" fontId="10" fillId="0" borderId="14" xfId="0" applyNumberFormat="1" applyFont="1" applyFill="1" applyBorder="1" applyAlignment="1" applyProtection="1">
      <alignment horizontal="center" vertical="center" wrapText="1"/>
      <protection locked="0"/>
    </xf>
    <xf numFmtId="14" fontId="10" fillId="0" borderId="0" xfId="0" applyNumberFormat="1" applyFont="1" applyFill="1" applyBorder="1" applyAlignment="1" applyProtection="1">
      <alignment horizontal="center" vertical="center" wrapText="1"/>
      <protection locked="0"/>
    </xf>
    <xf numFmtId="14" fontId="10" fillId="0" borderId="15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12</xdr:col>
          <xdr:colOff>0</xdr:colOff>
          <xdr:row>59</xdr:row>
          <xdr:rowOff>47625</xdr:rowOff>
        </xdr:to>
        <xdr:sp macro="" textlink="">
          <xdr:nvSpPr>
            <xdr:cNvPr id="4101" name="Object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60</xdr:row>
          <xdr:rowOff>0</xdr:rowOff>
        </xdr:from>
        <xdr:to>
          <xdr:col>12</xdr:col>
          <xdr:colOff>28575</xdr:colOff>
          <xdr:row>77</xdr:row>
          <xdr:rowOff>47625</xdr:rowOff>
        </xdr:to>
        <xdr:sp macro="" textlink="">
          <xdr:nvSpPr>
            <xdr:cNvPr id="4102" name="Object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16</xdr:row>
      <xdr:rowOff>0</xdr:rowOff>
    </xdr:from>
    <xdr:to>
      <xdr:col>12</xdr:col>
      <xdr:colOff>0</xdr:colOff>
      <xdr:row>16</xdr:row>
      <xdr:rowOff>0</xdr:rowOff>
    </xdr:to>
    <xdr:sp macro="" textlink="">
      <xdr:nvSpPr>
        <xdr:cNvPr id="1060" name="Line 9"/>
        <xdr:cNvSpPr>
          <a:spLocks noChangeShapeType="1"/>
        </xdr:cNvSpPr>
      </xdr:nvSpPr>
      <xdr:spPr bwMode="auto">
        <a:xfrm flipV="1">
          <a:off x="9229725" y="3952875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16</xdr:row>
      <xdr:rowOff>0</xdr:rowOff>
    </xdr:from>
    <xdr:to>
      <xdr:col>12</xdr:col>
      <xdr:colOff>0</xdr:colOff>
      <xdr:row>16</xdr:row>
      <xdr:rowOff>0</xdr:rowOff>
    </xdr:to>
    <xdr:sp macro="" textlink="">
      <xdr:nvSpPr>
        <xdr:cNvPr id="1061" name="Line 9"/>
        <xdr:cNvSpPr>
          <a:spLocks noChangeShapeType="1"/>
        </xdr:cNvSpPr>
      </xdr:nvSpPr>
      <xdr:spPr bwMode="auto">
        <a:xfrm flipV="1">
          <a:off x="9229725" y="3952875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16</xdr:row>
      <xdr:rowOff>0</xdr:rowOff>
    </xdr:from>
    <xdr:to>
      <xdr:col>15</xdr:col>
      <xdr:colOff>0</xdr:colOff>
      <xdr:row>16</xdr:row>
      <xdr:rowOff>0</xdr:rowOff>
    </xdr:to>
    <xdr:sp macro="" textlink="">
      <xdr:nvSpPr>
        <xdr:cNvPr id="2057" name="Line 9"/>
        <xdr:cNvSpPr>
          <a:spLocks noChangeShapeType="1"/>
        </xdr:cNvSpPr>
      </xdr:nvSpPr>
      <xdr:spPr bwMode="auto">
        <a:xfrm flipV="1">
          <a:off x="9582150" y="4219575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16</xdr:row>
      <xdr:rowOff>0</xdr:rowOff>
    </xdr:from>
    <xdr:to>
      <xdr:col>15</xdr:col>
      <xdr:colOff>0</xdr:colOff>
      <xdr:row>16</xdr:row>
      <xdr:rowOff>0</xdr:rowOff>
    </xdr:to>
    <xdr:sp macro="" textlink="">
      <xdr:nvSpPr>
        <xdr:cNvPr id="2058" name="Line 9"/>
        <xdr:cNvSpPr>
          <a:spLocks noChangeShapeType="1"/>
        </xdr:cNvSpPr>
      </xdr:nvSpPr>
      <xdr:spPr bwMode="auto">
        <a:xfrm flipV="1">
          <a:off x="9582150" y="4219575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or_all/&#1041;&#1086;&#1075;&#1091;&#1083;&#1103;/&#1056;&#1072;&#1073;&#1086;&#1090;&#1072;/&#1051;&#1080;&#1095;&#1085;&#1086;&#1077;/&#1050;&#1086;&#1077;%20&#1095;&#1090;&#1086;%20&#1086;%20&#1088;&#1072;&#1073;&#1086;&#1090;&#1077;/537%20&#1056;&#1072;&#1089;&#1095;&#1105;&#1090;%20&#1087;&#1088;&#1086;&#1076;&#1086;&#1083;&#1078;&#1080;&#1090;&#1077;&#1083;&#1100;&#1085;&#1086;&#1089;&#1090;&#1080;%20&#1086;&#1090;&#1087;&#1091;&#1089;&#1082;&#1072;%202.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rp1-wkr3/&#1052;&#1086;&#1080;%20&#1076;&#1086;&#1082;&#1091;&#1084;&#1077;&#1085;&#1090;&#1099;/Downloads/post_221489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аздники"/>
      <sheetName val="Расчёт"/>
      <sheetName val="Лист1"/>
      <sheetName val="Лист2"/>
      <sheetName val="Лист2 (2)"/>
    </sheetNames>
    <sheetDataSet>
      <sheetData sheetId="0">
        <row r="2">
          <cell r="C2">
            <v>40179</v>
          </cell>
          <cell r="D2">
            <v>40544</v>
          </cell>
        </row>
        <row r="3">
          <cell r="C3">
            <v>40180</v>
          </cell>
          <cell r="D3">
            <v>40545</v>
          </cell>
        </row>
        <row r="4">
          <cell r="C4">
            <v>40181</v>
          </cell>
          <cell r="D4">
            <v>40546</v>
          </cell>
        </row>
        <row r="5">
          <cell r="C5">
            <v>40182</v>
          </cell>
          <cell r="D5">
            <v>40547</v>
          </cell>
        </row>
        <row r="6">
          <cell r="C6">
            <v>40183</v>
          </cell>
          <cell r="D6">
            <v>40548</v>
          </cell>
        </row>
        <row r="7">
          <cell r="C7">
            <v>40185</v>
          </cell>
          <cell r="D7">
            <v>40550</v>
          </cell>
        </row>
        <row r="8">
          <cell r="C8">
            <v>40232</v>
          </cell>
          <cell r="D8">
            <v>40597</v>
          </cell>
        </row>
        <row r="9">
          <cell r="C9">
            <v>40245</v>
          </cell>
          <cell r="D9">
            <v>40610</v>
          </cell>
        </row>
        <row r="10">
          <cell r="C10">
            <v>40299</v>
          </cell>
          <cell r="D10">
            <v>40664</v>
          </cell>
        </row>
        <row r="11">
          <cell r="C11">
            <v>40307</v>
          </cell>
          <cell r="D11">
            <v>40672</v>
          </cell>
        </row>
        <row r="12">
          <cell r="C12">
            <v>40341</v>
          </cell>
          <cell r="D12">
            <v>40706</v>
          </cell>
        </row>
        <row r="13">
          <cell r="C13">
            <v>40486</v>
          </cell>
          <cell r="D13">
            <v>40851</v>
          </cell>
        </row>
        <row r="14">
          <cell r="C14">
            <v>0</v>
          </cell>
          <cell r="D14">
            <v>0</v>
          </cell>
        </row>
        <row r="15">
          <cell r="C15">
            <v>0</v>
          </cell>
          <cell r="D15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</row>
        <row r="19">
          <cell r="C19">
            <v>0</v>
          </cell>
          <cell r="D19">
            <v>0</v>
          </cell>
        </row>
        <row r="20">
          <cell r="C20">
            <v>40544</v>
          </cell>
          <cell r="D20">
            <v>40544</v>
          </cell>
        </row>
        <row r="21">
          <cell r="C21">
            <v>40545</v>
          </cell>
          <cell r="D21">
            <v>40545</v>
          </cell>
        </row>
        <row r="22">
          <cell r="C22">
            <v>40546</v>
          </cell>
          <cell r="D22">
            <v>40546</v>
          </cell>
        </row>
        <row r="23">
          <cell r="C23">
            <v>40547</v>
          </cell>
          <cell r="D23">
            <v>40547</v>
          </cell>
        </row>
        <row r="24">
          <cell r="C24">
            <v>40548</v>
          </cell>
          <cell r="D24">
            <v>40548</v>
          </cell>
        </row>
        <row r="25">
          <cell r="C25">
            <v>40550</v>
          </cell>
          <cell r="D25">
            <v>40550</v>
          </cell>
        </row>
        <row r="26">
          <cell r="C26">
            <v>40597</v>
          </cell>
          <cell r="D26">
            <v>40597</v>
          </cell>
        </row>
        <row r="27">
          <cell r="C27">
            <v>40610</v>
          </cell>
          <cell r="D27">
            <v>40610</v>
          </cell>
        </row>
        <row r="28">
          <cell r="C28">
            <v>40664</v>
          </cell>
          <cell r="D28">
            <v>40664</v>
          </cell>
        </row>
        <row r="29">
          <cell r="C29">
            <v>40672</v>
          </cell>
          <cell r="D29">
            <v>40672</v>
          </cell>
        </row>
        <row r="30">
          <cell r="C30">
            <v>40706</v>
          </cell>
          <cell r="D30">
            <v>40706</v>
          </cell>
        </row>
        <row r="31">
          <cell r="C31">
            <v>40851</v>
          </cell>
          <cell r="D31">
            <v>40851</v>
          </cell>
        </row>
        <row r="32">
          <cell r="C32">
            <v>0</v>
          </cell>
          <cell r="D32">
            <v>0</v>
          </cell>
        </row>
        <row r="33">
          <cell r="C33">
            <v>0</v>
          </cell>
          <cell r="D33">
            <v>0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7">
          <cell r="C37">
            <v>0</v>
          </cell>
          <cell r="D37">
            <v>0</v>
          </cell>
        </row>
      </sheetData>
      <sheetData sheetId="1">
        <row r="3">
          <cell r="K3">
            <v>40554</v>
          </cell>
          <cell r="L3">
            <v>40918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иоды отпусков"/>
      <sheetName val="post_221489 (1)"/>
    </sheetNames>
    <sheetDataSet>
      <sheetData sheetId="0">
        <row r="17">
          <cell r="AC17" t="str">
            <v>без месяца</v>
          </cell>
        </row>
        <row r="18">
          <cell r="AC18" t="str">
            <v>январь</v>
          </cell>
        </row>
        <row r="19">
          <cell r="AC19" t="str">
            <v>февраль</v>
          </cell>
        </row>
        <row r="20">
          <cell r="AC20" t="str">
            <v>март</v>
          </cell>
        </row>
        <row r="21">
          <cell r="AC21" t="str">
            <v>апрель</v>
          </cell>
        </row>
        <row r="22">
          <cell r="AC22" t="str">
            <v>май</v>
          </cell>
        </row>
        <row r="23">
          <cell r="AC23" t="str">
            <v>июнь</v>
          </cell>
        </row>
        <row r="24">
          <cell r="AC24" t="str">
            <v>июль</v>
          </cell>
        </row>
        <row r="25">
          <cell r="AC25" t="str">
            <v>август</v>
          </cell>
        </row>
        <row r="26">
          <cell r="AC26" t="str">
            <v>сентябрь</v>
          </cell>
        </row>
        <row r="27">
          <cell r="AC27" t="str">
            <v>октябрь</v>
          </cell>
        </row>
        <row r="28">
          <cell r="AC28" t="str">
            <v>ноябрь</v>
          </cell>
        </row>
        <row r="29">
          <cell r="AC29" t="str">
            <v>декабрь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_________Microsoft_Word_97-20032.doc"/><Relationship Id="rId5" Type="http://schemas.openxmlformats.org/officeDocument/2006/relationships/image" Target="../media/image1.emf"/><Relationship Id="rId4" Type="http://schemas.openxmlformats.org/officeDocument/2006/relationships/oleObject" Target="../embeddings/_________Microsoft_Word_97-20031.doc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/>
  </sheetPr>
  <dimension ref="A1"/>
  <sheetViews>
    <sheetView showGridLines="0" tabSelected="1" workbookViewId="0">
      <selection activeCell="M1" sqref="M1"/>
    </sheetView>
  </sheetViews>
  <sheetFormatPr defaultRowHeight="12.75" x14ac:dyDescent="0.2"/>
  <sheetData/>
  <phoneticPr fontId="7" type="noConversion"/>
  <pageMargins left="0.78740157480314965" right="0.39370078740157483" top="0.59055118110236227" bottom="0.39370078740157483" header="0.51181102362204722" footer="0.51181102362204722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4101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12</xdr:col>
                <xdr:colOff>0</xdr:colOff>
                <xdr:row>59</xdr:row>
                <xdr:rowOff>47625</xdr:rowOff>
              </to>
            </anchor>
          </objectPr>
        </oleObject>
      </mc:Choice>
      <mc:Fallback>
        <oleObject progId="Word.Document.8" shapeId="4101" r:id="rId4"/>
      </mc:Fallback>
    </mc:AlternateContent>
    <mc:AlternateContent xmlns:mc="http://schemas.openxmlformats.org/markup-compatibility/2006">
      <mc:Choice Requires="x14">
        <oleObject progId="Word.Document.8" shapeId="4102" r:id="rId6">
          <objectPr defaultSize="0" r:id="rId7">
            <anchor moveWithCells="1">
              <from>
                <xdr:col>0</xdr:col>
                <xdr:colOff>0</xdr:colOff>
                <xdr:row>60</xdr:row>
                <xdr:rowOff>0</xdr:rowOff>
              </from>
              <to>
                <xdr:col>12</xdr:col>
                <xdr:colOff>28575</xdr:colOff>
                <xdr:row>77</xdr:row>
                <xdr:rowOff>47625</xdr:rowOff>
              </to>
            </anchor>
          </objectPr>
        </oleObject>
      </mc:Choice>
      <mc:Fallback>
        <oleObject progId="Word.Document.8" shapeId="4102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 enableFormatConditionsCalculation="0">
    <tabColor indexed="12"/>
  </sheetPr>
  <dimension ref="A1:AU120"/>
  <sheetViews>
    <sheetView showGridLines="0" workbookViewId="0">
      <selection activeCell="G3" sqref="G3"/>
    </sheetView>
  </sheetViews>
  <sheetFormatPr defaultRowHeight="12.75" x14ac:dyDescent="0.2"/>
  <cols>
    <col min="1" max="1" width="5" style="18" customWidth="1"/>
    <col min="2" max="2" width="25" style="18" customWidth="1"/>
    <col min="3" max="3" width="14.83203125" style="19" customWidth="1"/>
    <col min="4" max="4" width="16.1640625" style="19" customWidth="1"/>
    <col min="5" max="10" width="12.5" style="19" customWidth="1"/>
    <col min="11" max="11" width="12.83203125" style="19" customWidth="1"/>
    <col min="12" max="12" width="12.6640625" style="49" customWidth="1"/>
    <col min="13" max="13" width="10.83203125" style="50" customWidth="1"/>
    <col min="14" max="47" width="9.33203125" style="50"/>
    <col min="48" max="16384" width="9.33203125" style="18"/>
  </cols>
  <sheetData>
    <row r="1" spans="1:47" s="2" customFormat="1" ht="15.75" x14ac:dyDescent="0.25">
      <c r="A1" s="91" t="s">
        <v>30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</row>
    <row r="2" spans="1:47" s="2" customFormat="1" ht="15.75" thickBot="1" x14ac:dyDescent="0.3"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</row>
    <row r="3" spans="1:47" s="2" customFormat="1" ht="15.75" thickBot="1" x14ac:dyDescent="0.3">
      <c r="A3" s="3" t="s">
        <v>1</v>
      </c>
      <c r="G3" s="1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</row>
    <row r="4" spans="1:47" s="2" customFormat="1" ht="15.75" thickBot="1" x14ac:dyDescent="0.3">
      <c r="L4" s="39">
        <v>365</v>
      </c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</row>
    <row r="5" spans="1:47" s="2" customFormat="1" ht="15.75" thickBot="1" x14ac:dyDescent="0.3">
      <c r="A5" s="3" t="s">
        <v>9</v>
      </c>
      <c r="G5" s="12"/>
      <c r="H5" s="35"/>
      <c r="L5" s="39">
        <v>366</v>
      </c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</row>
    <row r="6" spans="1:47" s="2" customFormat="1" ht="15.75" thickBot="1" x14ac:dyDescent="0.3">
      <c r="L6" s="40" t="s">
        <v>6</v>
      </c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</row>
    <row r="7" spans="1:47" s="2" customFormat="1" ht="15.75" thickBot="1" x14ac:dyDescent="0.3">
      <c r="A7" s="3" t="s">
        <v>18</v>
      </c>
      <c r="G7" s="79"/>
      <c r="L7" s="40" t="s">
        <v>7</v>
      </c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</row>
    <row r="8" spans="1:47" s="2" customFormat="1" ht="15" x14ac:dyDescent="0.25">
      <c r="A8" s="3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</row>
    <row r="9" spans="1:47" s="13" customFormat="1" ht="29.25" customHeight="1" x14ac:dyDescent="0.2">
      <c r="A9" s="94" t="s">
        <v>0</v>
      </c>
      <c r="B9" s="100" t="s">
        <v>16</v>
      </c>
      <c r="C9" s="92" t="s">
        <v>2</v>
      </c>
      <c r="D9" s="92"/>
      <c r="E9" s="92" t="s">
        <v>3</v>
      </c>
      <c r="F9" s="92"/>
      <c r="G9" s="92"/>
      <c r="H9" s="92" t="s">
        <v>4</v>
      </c>
      <c r="I9" s="92"/>
      <c r="J9" s="92"/>
      <c r="K9" s="92" t="s">
        <v>5</v>
      </c>
      <c r="L9" s="95" t="s">
        <v>14</v>
      </c>
      <c r="M9" s="41"/>
      <c r="N9" s="41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</row>
    <row r="10" spans="1:47" s="13" customFormat="1" ht="66.75" customHeight="1" x14ac:dyDescent="0.2">
      <c r="A10" s="94"/>
      <c r="B10" s="100"/>
      <c r="C10" s="11" t="s">
        <v>12</v>
      </c>
      <c r="D10" s="11" t="s">
        <v>17</v>
      </c>
      <c r="E10" s="11" t="s">
        <v>15</v>
      </c>
      <c r="F10" s="11" t="s">
        <v>13</v>
      </c>
      <c r="G10" s="11" t="s">
        <v>8</v>
      </c>
      <c r="H10" s="11" t="s">
        <v>15</v>
      </c>
      <c r="I10" s="11" t="s">
        <v>13</v>
      </c>
      <c r="J10" s="11" t="s">
        <v>8</v>
      </c>
      <c r="K10" s="92"/>
      <c r="L10" s="96"/>
      <c r="M10" s="41"/>
      <c r="N10" s="41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</row>
    <row r="11" spans="1:47" s="17" customFormat="1" ht="15" customHeight="1" x14ac:dyDescent="0.2">
      <c r="A11" s="93">
        <v>1</v>
      </c>
      <c r="B11" s="97"/>
      <c r="C11" s="90"/>
      <c r="D11" s="90"/>
      <c r="E11" s="11"/>
      <c r="F11" s="11"/>
      <c r="G11" s="15">
        <f t="shared" ref="G11:G16" si="0">IF(OR(E11="",F11=""),0,F11-E11+1)</f>
        <v>0</v>
      </c>
      <c r="H11" s="11"/>
      <c r="I11" s="11"/>
      <c r="J11" s="15">
        <f t="shared" ref="J11:J16" si="1">IF(OR(H11="",I11=""),0,I11-H11+1)</f>
        <v>0</v>
      </c>
      <c r="K11" s="16"/>
      <c r="L11" s="43" t="s">
        <v>7</v>
      </c>
      <c r="M11" s="44"/>
      <c r="N11" s="45"/>
      <c r="O11" s="46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</row>
    <row r="12" spans="1:47" s="17" customFormat="1" ht="15" customHeight="1" x14ac:dyDescent="0.2">
      <c r="A12" s="93"/>
      <c r="B12" s="98"/>
      <c r="C12" s="90"/>
      <c r="D12" s="90"/>
      <c r="E12" s="11"/>
      <c r="F12" s="11"/>
      <c r="G12" s="15">
        <f t="shared" si="0"/>
        <v>0</v>
      </c>
      <c r="H12" s="11"/>
      <c r="I12" s="11"/>
      <c r="J12" s="15">
        <f t="shared" si="1"/>
        <v>0</v>
      </c>
      <c r="K12" s="16"/>
      <c r="L12" s="43" t="s">
        <v>7</v>
      </c>
      <c r="M12" s="47"/>
      <c r="N12" s="42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</row>
    <row r="13" spans="1:47" s="17" customFormat="1" ht="15" customHeight="1" x14ac:dyDescent="0.2">
      <c r="A13" s="93"/>
      <c r="B13" s="98"/>
      <c r="C13" s="90"/>
      <c r="D13" s="90"/>
      <c r="E13" s="11"/>
      <c r="F13" s="11"/>
      <c r="G13" s="15">
        <f t="shared" si="0"/>
        <v>0</v>
      </c>
      <c r="H13" s="11"/>
      <c r="I13" s="11"/>
      <c r="J13" s="15">
        <f t="shared" si="1"/>
        <v>0</v>
      </c>
      <c r="K13" s="16"/>
      <c r="L13" s="43" t="s">
        <v>7</v>
      </c>
      <c r="M13" s="47"/>
      <c r="N13" s="42"/>
      <c r="O13" s="44"/>
      <c r="P13" s="44"/>
      <c r="Q13" s="44"/>
      <c r="R13" s="44"/>
      <c r="S13" s="44"/>
      <c r="T13" s="48"/>
      <c r="U13" s="48"/>
      <c r="V13" s="48"/>
      <c r="W13" s="48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</row>
    <row r="14" spans="1:47" s="17" customFormat="1" ht="15" customHeight="1" x14ac:dyDescent="0.2">
      <c r="A14" s="93"/>
      <c r="B14" s="98"/>
      <c r="C14" s="90"/>
      <c r="D14" s="90"/>
      <c r="E14" s="11"/>
      <c r="F14" s="11"/>
      <c r="G14" s="15">
        <f t="shared" si="0"/>
        <v>0</v>
      </c>
      <c r="H14" s="11"/>
      <c r="I14" s="11"/>
      <c r="J14" s="15">
        <f t="shared" si="1"/>
        <v>0</v>
      </c>
      <c r="K14" s="16"/>
      <c r="L14" s="43" t="s">
        <v>7</v>
      </c>
      <c r="M14" s="47"/>
      <c r="N14" s="42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</row>
    <row r="15" spans="1:47" s="17" customFormat="1" ht="15" customHeight="1" x14ac:dyDescent="0.2">
      <c r="A15" s="93"/>
      <c r="B15" s="98"/>
      <c r="C15" s="90"/>
      <c r="D15" s="90"/>
      <c r="E15" s="11"/>
      <c r="F15" s="11"/>
      <c r="G15" s="15">
        <f t="shared" si="0"/>
        <v>0</v>
      </c>
      <c r="H15" s="11"/>
      <c r="I15" s="11"/>
      <c r="J15" s="15">
        <f t="shared" si="1"/>
        <v>0</v>
      </c>
      <c r="K15" s="16"/>
      <c r="L15" s="43" t="s">
        <v>7</v>
      </c>
      <c r="M15" s="47"/>
      <c r="N15" s="42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</row>
    <row r="16" spans="1:47" s="17" customFormat="1" ht="15" customHeight="1" x14ac:dyDescent="0.2">
      <c r="A16" s="93"/>
      <c r="B16" s="99"/>
      <c r="C16" s="90"/>
      <c r="D16" s="90"/>
      <c r="E16" s="11"/>
      <c r="F16" s="11"/>
      <c r="G16" s="15">
        <f t="shared" si="0"/>
        <v>0</v>
      </c>
      <c r="H16" s="11"/>
      <c r="I16" s="11"/>
      <c r="J16" s="15">
        <f t="shared" si="1"/>
        <v>0</v>
      </c>
      <c r="K16" s="16"/>
      <c r="L16" s="43" t="s">
        <v>7</v>
      </c>
      <c r="M16" s="47"/>
      <c r="N16" s="42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</row>
    <row r="17" spans="1:16" x14ac:dyDescent="0.2">
      <c r="K17" s="20"/>
      <c r="L17" s="57"/>
      <c r="M17" s="83"/>
      <c r="N17" s="83"/>
      <c r="O17" s="83"/>
      <c r="P17" s="83"/>
    </row>
    <row r="18" spans="1:16" ht="13.5" thickBot="1" x14ac:dyDescent="0.25">
      <c r="C18" s="20"/>
      <c r="G18" s="21"/>
      <c r="H18" s="18"/>
      <c r="I18" s="18"/>
      <c r="J18" s="18"/>
      <c r="K18" s="18"/>
      <c r="L18" s="51"/>
      <c r="M18" s="52"/>
      <c r="N18" s="53"/>
      <c r="O18" s="54">
        <f>Расчет!K34-Расчет!K13-Расчет!I31</f>
        <v>0</v>
      </c>
      <c r="P18" s="83"/>
    </row>
    <row r="19" spans="1:16" ht="15.75" thickBot="1" x14ac:dyDescent="0.3">
      <c r="A19" s="4" t="s">
        <v>10</v>
      </c>
      <c r="B19" s="5"/>
      <c r="C19" s="6"/>
      <c r="D19" s="5"/>
      <c r="E19" s="5"/>
      <c r="F19" s="5"/>
      <c r="G19" s="7">
        <f>IF(C11="",0,O21/12)</f>
        <v>0</v>
      </c>
      <c r="H19" s="18"/>
      <c r="I19" s="18"/>
      <c r="J19" s="18"/>
      <c r="K19" s="18"/>
      <c r="L19" s="51"/>
      <c r="M19" s="51"/>
      <c r="N19" s="51"/>
      <c r="O19" s="55">
        <f>C11-Расчет!$J$31</f>
        <v>0</v>
      </c>
      <c r="P19" s="83"/>
    </row>
    <row r="20" spans="1:16" ht="15.75" thickBot="1" x14ac:dyDescent="0.3">
      <c r="A20" s="4"/>
      <c r="B20" s="5"/>
      <c r="C20" s="6"/>
      <c r="D20" s="5"/>
      <c r="E20" s="5"/>
      <c r="F20" s="5"/>
      <c r="G20" s="8"/>
      <c r="H20" s="18"/>
      <c r="I20" s="18"/>
      <c r="J20" s="18"/>
      <c r="K20" s="18"/>
      <c r="L20" s="51"/>
      <c r="M20" s="51"/>
      <c r="N20" s="51"/>
      <c r="O20" s="55"/>
      <c r="P20" s="83"/>
    </row>
    <row r="21" spans="1:16" ht="15.75" thickBot="1" x14ac:dyDescent="0.3">
      <c r="A21" s="4" t="s">
        <v>11</v>
      </c>
      <c r="B21" s="5"/>
      <c r="C21" s="6"/>
      <c r="D21" s="5"/>
      <c r="E21" s="5"/>
      <c r="F21" s="5"/>
      <c r="G21" s="9">
        <f>IF(ROUND(N21*29.7,0)&gt;=15,M21+1,M21)</f>
        <v>0</v>
      </c>
      <c r="H21" s="18"/>
      <c r="I21" s="18"/>
      <c r="J21" s="18"/>
      <c r="K21" s="18"/>
      <c r="L21" s="56">
        <f>IF(AND(O18+C11&gt;=$G$7,O18&lt;357),0,O18/29.7)</f>
        <v>0</v>
      </c>
      <c r="M21" s="56">
        <f>INT(L21)</f>
        <v>0</v>
      </c>
      <c r="N21" s="56">
        <f>L21-M21</f>
        <v>0</v>
      </c>
      <c r="O21" s="55">
        <f>IF(O19&lt;24,24,O19)</f>
        <v>24</v>
      </c>
      <c r="P21" s="83"/>
    </row>
    <row r="22" spans="1:16" ht="15.75" thickBot="1" x14ac:dyDescent="0.3">
      <c r="A22" s="4"/>
      <c r="B22" s="5"/>
      <c r="C22" s="6"/>
      <c r="D22" s="5"/>
      <c r="E22" s="5"/>
      <c r="F22" s="5"/>
      <c r="G22" s="10"/>
      <c r="H22" s="18"/>
      <c r="I22" s="18"/>
      <c r="J22" s="18"/>
      <c r="K22" s="18"/>
      <c r="L22" s="56"/>
      <c r="M22" s="56"/>
      <c r="N22" s="56"/>
      <c r="O22" s="57"/>
      <c r="P22" s="83"/>
    </row>
    <row r="23" spans="1:16" ht="15.75" thickBot="1" x14ac:dyDescent="0.3">
      <c r="A23" s="4" t="s">
        <v>29</v>
      </c>
      <c r="B23" s="5"/>
      <c r="C23" s="4"/>
      <c r="D23" s="5"/>
      <c r="E23" s="5"/>
      <c r="F23" s="5"/>
      <c r="G23" s="9">
        <f>IF(OR(N23=0.5,N23&gt;0.5),M23+1,M23)-D11</f>
        <v>0</v>
      </c>
      <c r="H23" s="18"/>
      <c r="I23" s="18"/>
      <c r="J23" s="18"/>
      <c r="K23" s="18"/>
      <c r="L23" s="58">
        <f>IF($L$21=0,$C$11,IF($O$18+$C$11=$G$7,$C$11,ROUND($G$21*(ROUND(($O$21/12),2)),0)))</f>
        <v>0</v>
      </c>
      <c r="M23" s="58">
        <f>INT(L23)</f>
        <v>0</v>
      </c>
      <c r="N23" s="58">
        <f>L23-M23</f>
        <v>0</v>
      </c>
      <c r="O23" s="57"/>
      <c r="P23" s="83"/>
    </row>
    <row r="24" spans="1:16" x14ac:dyDescent="0.2">
      <c r="C24" s="20"/>
      <c r="H24" s="18"/>
      <c r="I24" s="18"/>
      <c r="L24" s="57"/>
      <c r="M24" s="83"/>
      <c r="N24" s="83"/>
      <c r="O24" s="83"/>
      <c r="P24" s="83"/>
    </row>
    <row r="25" spans="1:16" x14ac:dyDescent="0.2">
      <c r="A25" s="50"/>
      <c r="B25" s="50"/>
      <c r="C25" s="59"/>
      <c r="D25" s="49"/>
      <c r="E25" s="49"/>
      <c r="F25" s="49"/>
      <c r="G25" s="49"/>
      <c r="H25" s="49"/>
      <c r="I25" s="49"/>
      <c r="J25" s="49"/>
      <c r="K25" s="49"/>
    </row>
    <row r="26" spans="1:16" x14ac:dyDescent="0.2">
      <c r="A26" s="50"/>
      <c r="B26" s="50"/>
      <c r="C26" s="59"/>
      <c r="D26" s="50"/>
      <c r="E26" s="50"/>
      <c r="F26" s="50"/>
      <c r="G26" s="50"/>
      <c r="H26" s="49"/>
      <c r="I26" s="49"/>
      <c r="J26" s="49"/>
      <c r="K26" s="49"/>
    </row>
    <row r="27" spans="1:16" x14ac:dyDescent="0.2">
      <c r="A27" s="50"/>
      <c r="B27" s="50"/>
      <c r="C27" s="59"/>
      <c r="D27" s="50"/>
      <c r="E27" s="50"/>
      <c r="F27" s="50"/>
      <c r="G27" s="50"/>
      <c r="H27" s="49"/>
      <c r="I27" s="49"/>
      <c r="J27" s="49"/>
      <c r="K27" s="49"/>
    </row>
    <row r="28" spans="1:16" x14ac:dyDescent="0.2">
      <c r="A28" s="50"/>
      <c r="B28" s="50"/>
      <c r="C28" s="59"/>
      <c r="D28" s="50"/>
      <c r="E28" s="50"/>
      <c r="F28" s="50"/>
      <c r="G28" s="50"/>
      <c r="H28" s="49"/>
      <c r="I28" s="49"/>
      <c r="J28" s="49"/>
      <c r="K28" s="49"/>
    </row>
    <row r="29" spans="1:16" x14ac:dyDescent="0.2">
      <c r="A29" s="50"/>
      <c r="B29" s="50"/>
      <c r="C29" s="60"/>
      <c r="D29" s="49"/>
      <c r="E29" s="61"/>
      <c r="F29" s="61"/>
      <c r="G29" s="49"/>
      <c r="H29" s="49"/>
      <c r="I29" s="49"/>
      <c r="J29" s="49"/>
      <c r="K29" s="49"/>
    </row>
    <row r="30" spans="1:16" x14ac:dyDescent="0.2">
      <c r="A30" s="50"/>
      <c r="B30" s="50"/>
      <c r="C30" s="60"/>
      <c r="D30" s="49"/>
      <c r="E30" s="61"/>
      <c r="F30" s="61"/>
      <c r="G30" s="49"/>
      <c r="H30" s="49"/>
      <c r="I30" s="49"/>
      <c r="J30" s="49"/>
      <c r="K30" s="49"/>
    </row>
    <row r="31" spans="1:16" x14ac:dyDescent="0.2">
      <c r="A31" s="50"/>
      <c r="B31" s="50"/>
      <c r="C31" s="60"/>
      <c r="D31" s="49"/>
      <c r="E31" s="61"/>
      <c r="F31" s="61"/>
      <c r="G31" s="49"/>
      <c r="H31" s="49"/>
      <c r="I31" s="49"/>
      <c r="J31" s="49"/>
      <c r="K31" s="49"/>
    </row>
    <row r="32" spans="1:16" x14ac:dyDescent="0.2">
      <c r="A32" s="50"/>
      <c r="B32" s="50"/>
      <c r="C32" s="60"/>
      <c r="D32" s="49"/>
      <c r="E32" s="61"/>
      <c r="F32" s="61"/>
      <c r="G32" s="49"/>
      <c r="H32" s="49"/>
      <c r="I32" s="49"/>
      <c r="J32" s="49"/>
      <c r="K32" s="49"/>
    </row>
    <row r="33" spans="3:12" s="50" customFormat="1" x14ac:dyDescent="0.2">
      <c r="C33" s="60"/>
      <c r="D33" s="49"/>
      <c r="E33" s="61"/>
      <c r="F33" s="61"/>
      <c r="G33" s="49"/>
      <c r="H33" s="49"/>
      <c r="I33" s="49"/>
      <c r="J33" s="49"/>
      <c r="K33" s="49"/>
      <c r="L33" s="49"/>
    </row>
    <row r="34" spans="3:12" s="50" customFormat="1" x14ac:dyDescent="0.2">
      <c r="C34" s="60"/>
      <c r="D34" s="49"/>
      <c r="E34" s="61"/>
      <c r="F34" s="61"/>
      <c r="G34" s="49"/>
      <c r="H34" s="49"/>
      <c r="I34" s="49"/>
      <c r="J34" s="49"/>
      <c r="K34" s="49"/>
      <c r="L34" s="49"/>
    </row>
    <row r="35" spans="3:12" s="50" customFormat="1" x14ac:dyDescent="0.2">
      <c r="C35" s="60"/>
      <c r="D35" s="49"/>
      <c r="E35" s="61"/>
      <c r="F35" s="61"/>
      <c r="G35" s="49"/>
      <c r="H35" s="49"/>
      <c r="I35" s="49"/>
      <c r="J35" s="49"/>
      <c r="K35" s="49"/>
      <c r="L35" s="49"/>
    </row>
    <row r="36" spans="3:12" s="50" customFormat="1" x14ac:dyDescent="0.2">
      <c r="C36" s="60"/>
      <c r="D36" s="49"/>
      <c r="E36" s="61"/>
      <c r="F36" s="61"/>
      <c r="G36" s="49"/>
      <c r="H36" s="49"/>
      <c r="I36" s="49"/>
      <c r="J36" s="49"/>
      <c r="K36" s="49"/>
      <c r="L36" s="49"/>
    </row>
    <row r="37" spans="3:12" s="50" customFormat="1" x14ac:dyDescent="0.2">
      <c r="C37" s="60"/>
      <c r="D37" s="49"/>
      <c r="E37" s="61"/>
      <c r="F37" s="61"/>
      <c r="G37" s="49"/>
      <c r="H37" s="49"/>
      <c r="I37" s="49"/>
      <c r="J37" s="49"/>
      <c r="K37" s="49"/>
      <c r="L37" s="49"/>
    </row>
    <row r="38" spans="3:12" s="50" customFormat="1" x14ac:dyDescent="0.2">
      <c r="C38" s="60"/>
      <c r="D38" s="60"/>
      <c r="E38" s="49"/>
      <c r="F38" s="61"/>
      <c r="G38" s="49"/>
      <c r="H38" s="49"/>
      <c r="I38" s="49"/>
      <c r="J38" s="49"/>
      <c r="K38" s="49"/>
      <c r="L38" s="49"/>
    </row>
    <row r="39" spans="3:12" s="50" customFormat="1" x14ac:dyDescent="0.2">
      <c r="C39" s="60"/>
      <c r="D39" s="49"/>
      <c r="E39" s="61"/>
      <c r="F39" s="61"/>
      <c r="G39" s="49"/>
      <c r="H39" s="49"/>
      <c r="I39" s="49"/>
      <c r="J39" s="49"/>
      <c r="K39" s="49"/>
      <c r="L39" s="49"/>
    </row>
    <row r="40" spans="3:12" s="50" customFormat="1" x14ac:dyDescent="0.2">
      <c r="C40" s="60"/>
      <c r="D40" s="49"/>
      <c r="E40" s="61"/>
      <c r="F40" s="61"/>
      <c r="G40" s="49"/>
      <c r="H40" s="49"/>
      <c r="I40" s="49"/>
      <c r="J40" s="49"/>
      <c r="K40" s="49"/>
      <c r="L40" s="49"/>
    </row>
    <row r="41" spans="3:12" s="50" customFormat="1" x14ac:dyDescent="0.2">
      <c r="C41" s="60"/>
      <c r="D41" s="49"/>
      <c r="E41" s="61"/>
      <c r="F41" s="61"/>
      <c r="G41" s="49"/>
      <c r="H41" s="49"/>
      <c r="I41" s="49"/>
      <c r="J41" s="49"/>
      <c r="K41" s="49"/>
      <c r="L41" s="49"/>
    </row>
    <row r="42" spans="3:12" s="50" customFormat="1" x14ac:dyDescent="0.2">
      <c r="C42" s="60"/>
      <c r="D42" s="49"/>
      <c r="E42" s="61"/>
      <c r="F42" s="61"/>
      <c r="G42" s="49"/>
      <c r="H42" s="49"/>
      <c r="I42" s="49"/>
      <c r="J42" s="49"/>
      <c r="K42" s="49"/>
      <c r="L42" s="49"/>
    </row>
    <row r="43" spans="3:12" s="50" customFormat="1" x14ac:dyDescent="0.2">
      <c r="C43" s="60"/>
      <c r="D43" s="49"/>
      <c r="E43" s="61"/>
      <c r="F43" s="61"/>
      <c r="G43" s="49"/>
      <c r="H43" s="49"/>
      <c r="I43" s="49"/>
      <c r="J43" s="49"/>
      <c r="K43" s="49"/>
      <c r="L43" s="49"/>
    </row>
    <row r="44" spans="3:12" s="50" customFormat="1" x14ac:dyDescent="0.2">
      <c r="C44" s="60"/>
      <c r="D44" s="49"/>
      <c r="E44" s="61"/>
      <c r="F44" s="61"/>
      <c r="G44" s="49"/>
      <c r="H44" s="49"/>
      <c r="I44" s="49"/>
      <c r="J44" s="49"/>
      <c r="K44" s="49"/>
      <c r="L44" s="49"/>
    </row>
    <row r="45" spans="3:12" s="50" customFormat="1" x14ac:dyDescent="0.2">
      <c r="C45" s="60"/>
      <c r="D45" s="49"/>
      <c r="E45" s="61"/>
      <c r="F45" s="61"/>
      <c r="G45" s="49"/>
      <c r="H45" s="49"/>
      <c r="I45" s="49"/>
      <c r="J45" s="49"/>
      <c r="K45" s="49"/>
      <c r="L45" s="49"/>
    </row>
    <row r="46" spans="3:12" s="50" customFormat="1" x14ac:dyDescent="0.2">
      <c r="C46" s="60"/>
      <c r="D46" s="49"/>
      <c r="E46" s="61"/>
      <c r="F46" s="61"/>
      <c r="G46" s="49"/>
      <c r="H46" s="49"/>
      <c r="I46" s="49"/>
      <c r="J46" s="49"/>
      <c r="K46" s="49"/>
      <c r="L46" s="49"/>
    </row>
    <row r="47" spans="3:12" s="50" customFormat="1" x14ac:dyDescent="0.2">
      <c r="C47" s="60"/>
      <c r="D47" s="49"/>
      <c r="E47" s="61"/>
      <c r="F47" s="61"/>
      <c r="G47" s="49"/>
      <c r="H47" s="49"/>
      <c r="I47" s="49"/>
      <c r="J47" s="49"/>
      <c r="K47" s="49"/>
      <c r="L47" s="49"/>
    </row>
    <row r="48" spans="3:12" s="50" customFormat="1" x14ac:dyDescent="0.2">
      <c r="C48" s="60"/>
      <c r="D48" s="60"/>
      <c r="E48" s="61"/>
      <c r="F48" s="61"/>
      <c r="G48" s="49"/>
      <c r="H48" s="49"/>
      <c r="I48" s="49"/>
      <c r="J48" s="49"/>
      <c r="K48" s="49"/>
      <c r="L48" s="49"/>
    </row>
    <row r="49" spans="3:12" s="50" customFormat="1" x14ac:dyDescent="0.2">
      <c r="C49" s="60"/>
      <c r="D49" s="60"/>
      <c r="E49" s="61"/>
      <c r="F49" s="61"/>
      <c r="G49" s="49"/>
      <c r="H49" s="49"/>
      <c r="I49" s="49"/>
      <c r="J49" s="49"/>
      <c r="K49" s="49"/>
      <c r="L49" s="49"/>
    </row>
    <row r="50" spans="3:12" s="50" customFormat="1" x14ac:dyDescent="0.2">
      <c r="C50" s="60"/>
      <c r="D50" s="60"/>
      <c r="E50" s="49"/>
      <c r="F50" s="61"/>
      <c r="G50" s="49"/>
      <c r="H50" s="49"/>
      <c r="I50" s="49"/>
      <c r="J50" s="49"/>
      <c r="K50" s="49"/>
      <c r="L50" s="49"/>
    </row>
    <row r="51" spans="3:12" s="50" customFormat="1" x14ac:dyDescent="0.2">
      <c r="C51" s="60"/>
      <c r="D51" s="49"/>
      <c r="E51" s="61"/>
      <c r="F51" s="61"/>
      <c r="G51" s="49"/>
      <c r="H51" s="49"/>
      <c r="I51" s="49"/>
      <c r="J51" s="49"/>
      <c r="K51" s="49"/>
      <c r="L51" s="49"/>
    </row>
    <row r="52" spans="3:12" s="50" customFormat="1" x14ac:dyDescent="0.2">
      <c r="C52" s="49"/>
      <c r="D52" s="49"/>
      <c r="E52" s="49"/>
      <c r="F52" s="49"/>
      <c r="G52" s="49"/>
      <c r="H52" s="49"/>
      <c r="I52" s="49"/>
      <c r="J52" s="49"/>
      <c r="K52" s="49"/>
      <c r="L52" s="49"/>
    </row>
    <row r="53" spans="3:12" s="50" customFormat="1" x14ac:dyDescent="0.2">
      <c r="C53" s="49"/>
      <c r="D53" s="49"/>
      <c r="E53" s="49"/>
      <c r="F53" s="49"/>
      <c r="G53" s="49"/>
      <c r="H53" s="49"/>
      <c r="I53" s="49"/>
      <c r="J53" s="49"/>
      <c r="K53" s="49"/>
      <c r="L53" s="49"/>
    </row>
    <row r="54" spans="3:12" s="50" customFormat="1" x14ac:dyDescent="0.2">
      <c r="C54" s="49"/>
      <c r="D54" s="49"/>
      <c r="E54" s="49"/>
      <c r="F54" s="49"/>
      <c r="G54" s="49"/>
      <c r="H54" s="49"/>
      <c r="I54" s="49"/>
      <c r="J54" s="49"/>
      <c r="K54" s="49"/>
      <c r="L54" s="49"/>
    </row>
    <row r="55" spans="3:12" s="50" customFormat="1" x14ac:dyDescent="0.2">
      <c r="C55" s="49"/>
      <c r="D55" s="49"/>
      <c r="E55" s="49"/>
      <c r="F55" s="49"/>
      <c r="G55" s="49"/>
      <c r="H55" s="49"/>
      <c r="I55" s="49"/>
      <c r="J55" s="49"/>
      <c r="K55" s="49"/>
      <c r="L55" s="49"/>
    </row>
    <row r="56" spans="3:12" s="50" customFormat="1" x14ac:dyDescent="0.2">
      <c r="C56" s="49"/>
      <c r="D56" s="49"/>
      <c r="E56" s="49"/>
      <c r="F56" s="49"/>
      <c r="G56" s="49"/>
      <c r="H56" s="49"/>
      <c r="I56" s="49"/>
      <c r="J56" s="49"/>
      <c r="K56" s="49"/>
      <c r="L56" s="49"/>
    </row>
    <row r="57" spans="3:12" s="50" customFormat="1" x14ac:dyDescent="0.2">
      <c r="C57" s="49"/>
      <c r="D57" s="49"/>
      <c r="E57" s="49"/>
      <c r="F57" s="49"/>
      <c r="G57" s="49"/>
      <c r="H57" s="49"/>
      <c r="I57" s="49"/>
      <c r="J57" s="49"/>
      <c r="K57" s="49"/>
      <c r="L57" s="49"/>
    </row>
    <row r="58" spans="3:12" s="50" customFormat="1" x14ac:dyDescent="0.2">
      <c r="C58" s="49"/>
      <c r="D58" s="49"/>
      <c r="E58" s="49"/>
      <c r="F58" s="49"/>
      <c r="G58" s="49"/>
      <c r="H58" s="49"/>
      <c r="I58" s="49"/>
      <c r="J58" s="49"/>
      <c r="K58" s="49"/>
      <c r="L58" s="49"/>
    </row>
    <row r="59" spans="3:12" s="50" customFormat="1" x14ac:dyDescent="0.2">
      <c r="C59" s="49"/>
      <c r="D59" s="49"/>
      <c r="E59" s="49"/>
      <c r="F59" s="49"/>
      <c r="G59" s="49"/>
      <c r="H59" s="49"/>
      <c r="I59" s="49"/>
      <c r="J59" s="49"/>
      <c r="K59" s="49"/>
      <c r="L59" s="49"/>
    </row>
    <row r="60" spans="3:12" s="50" customFormat="1" x14ac:dyDescent="0.2">
      <c r="C60" s="49"/>
      <c r="D60" s="49"/>
      <c r="E60" s="49"/>
      <c r="F60" s="49"/>
      <c r="G60" s="49"/>
      <c r="H60" s="49"/>
      <c r="I60" s="49"/>
      <c r="J60" s="49"/>
      <c r="K60" s="49"/>
      <c r="L60" s="49"/>
    </row>
    <row r="61" spans="3:12" s="50" customFormat="1" x14ac:dyDescent="0.2">
      <c r="C61" s="49"/>
      <c r="D61" s="49"/>
      <c r="E61" s="49"/>
      <c r="F61" s="49"/>
      <c r="G61" s="49"/>
      <c r="H61" s="49"/>
      <c r="I61" s="49"/>
      <c r="J61" s="49"/>
      <c r="K61" s="49"/>
      <c r="L61" s="49"/>
    </row>
    <row r="62" spans="3:12" s="50" customFormat="1" x14ac:dyDescent="0.2">
      <c r="C62" s="49"/>
      <c r="D62" s="49"/>
      <c r="E62" s="49"/>
      <c r="F62" s="49"/>
      <c r="G62" s="49"/>
      <c r="H62" s="49"/>
      <c r="I62" s="49"/>
      <c r="J62" s="49"/>
      <c r="K62" s="49"/>
      <c r="L62" s="49"/>
    </row>
    <row r="63" spans="3:12" s="50" customFormat="1" x14ac:dyDescent="0.2">
      <c r="C63" s="49"/>
      <c r="D63" s="49"/>
      <c r="E63" s="49"/>
      <c r="F63" s="49"/>
      <c r="G63" s="49"/>
      <c r="H63" s="49"/>
      <c r="I63" s="49"/>
      <c r="J63" s="49"/>
      <c r="K63" s="49"/>
      <c r="L63" s="49"/>
    </row>
    <row r="64" spans="3:12" s="50" customFormat="1" x14ac:dyDescent="0.2">
      <c r="C64" s="49"/>
      <c r="D64" s="49"/>
      <c r="E64" s="49"/>
      <c r="F64" s="49"/>
      <c r="G64" s="49"/>
      <c r="H64" s="49"/>
      <c r="I64" s="49"/>
      <c r="J64" s="49"/>
      <c r="K64" s="49"/>
      <c r="L64" s="49"/>
    </row>
    <row r="65" spans="3:12" s="50" customFormat="1" x14ac:dyDescent="0.2">
      <c r="C65" s="49"/>
      <c r="D65" s="49"/>
      <c r="E65" s="49"/>
      <c r="F65" s="49"/>
      <c r="G65" s="49"/>
      <c r="H65" s="49"/>
      <c r="I65" s="49"/>
      <c r="J65" s="49"/>
      <c r="K65" s="49"/>
      <c r="L65" s="49"/>
    </row>
    <row r="66" spans="3:12" s="50" customFormat="1" x14ac:dyDescent="0.2">
      <c r="C66" s="49"/>
      <c r="D66" s="49"/>
      <c r="E66" s="49"/>
      <c r="F66" s="49"/>
      <c r="G66" s="49"/>
      <c r="H66" s="49"/>
      <c r="I66" s="49"/>
      <c r="J66" s="49"/>
      <c r="K66" s="49"/>
      <c r="L66" s="49"/>
    </row>
    <row r="67" spans="3:12" s="50" customFormat="1" x14ac:dyDescent="0.2">
      <c r="C67" s="49"/>
      <c r="D67" s="49"/>
      <c r="E67" s="49"/>
      <c r="F67" s="49"/>
      <c r="G67" s="49"/>
      <c r="H67" s="49"/>
      <c r="I67" s="49"/>
      <c r="J67" s="49"/>
      <c r="K67" s="49"/>
      <c r="L67" s="49"/>
    </row>
    <row r="68" spans="3:12" s="50" customFormat="1" x14ac:dyDescent="0.2">
      <c r="C68" s="49"/>
      <c r="D68" s="49"/>
      <c r="E68" s="49"/>
      <c r="F68" s="49"/>
      <c r="G68" s="49"/>
      <c r="H68" s="49"/>
      <c r="I68" s="49"/>
      <c r="J68" s="49"/>
      <c r="K68" s="49"/>
      <c r="L68" s="49"/>
    </row>
    <row r="69" spans="3:12" s="50" customFormat="1" x14ac:dyDescent="0.2">
      <c r="C69" s="49"/>
      <c r="D69" s="49"/>
      <c r="E69" s="49"/>
      <c r="F69" s="49"/>
      <c r="G69" s="49"/>
      <c r="H69" s="49"/>
      <c r="I69" s="49"/>
      <c r="J69" s="49"/>
      <c r="K69" s="49"/>
      <c r="L69" s="49"/>
    </row>
    <row r="70" spans="3:12" s="50" customFormat="1" x14ac:dyDescent="0.2">
      <c r="C70" s="49"/>
      <c r="D70" s="49"/>
      <c r="E70" s="49"/>
      <c r="F70" s="49"/>
      <c r="G70" s="49"/>
      <c r="H70" s="49"/>
      <c r="I70" s="49"/>
      <c r="J70" s="49"/>
      <c r="K70" s="49"/>
      <c r="L70" s="49"/>
    </row>
    <row r="71" spans="3:12" s="50" customFormat="1" x14ac:dyDescent="0.2">
      <c r="C71" s="49"/>
      <c r="D71" s="49"/>
      <c r="E71" s="49"/>
      <c r="F71" s="49"/>
      <c r="G71" s="49"/>
      <c r="H71" s="49"/>
      <c r="I71" s="49"/>
      <c r="J71" s="49"/>
      <c r="K71" s="49"/>
      <c r="L71" s="49"/>
    </row>
    <row r="72" spans="3:12" s="50" customFormat="1" x14ac:dyDescent="0.2">
      <c r="C72" s="49"/>
      <c r="D72" s="49"/>
      <c r="E72" s="49"/>
      <c r="F72" s="49"/>
      <c r="G72" s="49"/>
      <c r="H72" s="49"/>
      <c r="I72" s="49"/>
      <c r="J72" s="49"/>
      <c r="K72" s="49"/>
      <c r="L72" s="49"/>
    </row>
    <row r="73" spans="3:12" s="50" customFormat="1" x14ac:dyDescent="0.2">
      <c r="C73" s="49"/>
      <c r="D73" s="49"/>
      <c r="E73" s="49"/>
      <c r="F73" s="49"/>
      <c r="G73" s="49"/>
      <c r="H73" s="49"/>
      <c r="I73" s="49"/>
      <c r="J73" s="49"/>
      <c r="K73" s="49"/>
      <c r="L73" s="49"/>
    </row>
    <row r="74" spans="3:12" s="50" customFormat="1" x14ac:dyDescent="0.2">
      <c r="C74" s="49"/>
      <c r="D74" s="49"/>
      <c r="E74" s="49"/>
      <c r="F74" s="49"/>
      <c r="G74" s="49"/>
      <c r="H74" s="49"/>
      <c r="I74" s="49"/>
      <c r="J74" s="49"/>
      <c r="K74" s="49"/>
      <c r="L74" s="49"/>
    </row>
    <row r="75" spans="3:12" s="50" customFormat="1" x14ac:dyDescent="0.2">
      <c r="C75" s="49"/>
      <c r="D75" s="49"/>
      <c r="E75" s="49"/>
      <c r="F75" s="49"/>
      <c r="G75" s="49"/>
      <c r="H75" s="49"/>
      <c r="I75" s="49"/>
      <c r="J75" s="49"/>
      <c r="K75" s="49"/>
      <c r="L75" s="49"/>
    </row>
    <row r="76" spans="3:12" s="50" customFormat="1" x14ac:dyDescent="0.2">
      <c r="C76" s="49"/>
      <c r="D76" s="49"/>
      <c r="E76" s="49"/>
      <c r="F76" s="49"/>
      <c r="G76" s="49"/>
      <c r="H76" s="49"/>
      <c r="I76" s="49"/>
      <c r="J76" s="49"/>
      <c r="K76" s="49"/>
      <c r="L76" s="49"/>
    </row>
    <row r="77" spans="3:12" s="50" customFormat="1" x14ac:dyDescent="0.2">
      <c r="C77" s="49"/>
      <c r="D77" s="49"/>
      <c r="E77" s="49"/>
      <c r="F77" s="49"/>
      <c r="G77" s="49"/>
      <c r="H77" s="49"/>
      <c r="I77" s="49"/>
      <c r="J77" s="49"/>
      <c r="K77" s="49"/>
      <c r="L77" s="49"/>
    </row>
    <row r="78" spans="3:12" s="50" customFormat="1" x14ac:dyDescent="0.2">
      <c r="C78" s="49"/>
      <c r="D78" s="49"/>
      <c r="E78" s="49"/>
      <c r="F78" s="49"/>
      <c r="G78" s="49"/>
      <c r="H78" s="49"/>
      <c r="I78" s="49"/>
      <c r="J78" s="49"/>
      <c r="K78" s="49"/>
      <c r="L78" s="49"/>
    </row>
    <row r="79" spans="3:12" s="50" customFormat="1" x14ac:dyDescent="0.2">
      <c r="C79" s="49"/>
      <c r="D79" s="49"/>
      <c r="E79" s="49"/>
      <c r="F79" s="49"/>
      <c r="G79" s="49"/>
      <c r="H79" s="49"/>
      <c r="I79" s="49"/>
      <c r="J79" s="49"/>
      <c r="K79" s="49"/>
      <c r="L79" s="49"/>
    </row>
    <row r="80" spans="3:12" s="50" customFormat="1" x14ac:dyDescent="0.2">
      <c r="C80" s="49"/>
      <c r="D80" s="49"/>
      <c r="E80" s="49"/>
      <c r="F80" s="49"/>
      <c r="G80" s="49"/>
      <c r="H80" s="49"/>
      <c r="I80" s="49"/>
      <c r="J80" s="49"/>
      <c r="K80" s="49"/>
      <c r="L80" s="49"/>
    </row>
    <row r="81" spans="3:12" s="50" customFormat="1" x14ac:dyDescent="0.2">
      <c r="C81" s="49"/>
      <c r="D81" s="49"/>
      <c r="E81" s="49"/>
      <c r="F81" s="49"/>
      <c r="G81" s="49"/>
      <c r="H81" s="49"/>
      <c r="I81" s="49"/>
      <c r="J81" s="49"/>
      <c r="K81" s="49"/>
      <c r="L81" s="49"/>
    </row>
    <row r="82" spans="3:12" s="50" customFormat="1" x14ac:dyDescent="0.2">
      <c r="C82" s="49"/>
      <c r="D82" s="49"/>
      <c r="E82" s="49"/>
      <c r="F82" s="49"/>
      <c r="G82" s="49"/>
      <c r="H82" s="49"/>
      <c r="I82" s="49"/>
      <c r="J82" s="49"/>
      <c r="K82" s="49"/>
      <c r="L82" s="49"/>
    </row>
    <row r="83" spans="3:12" s="50" customFormat="1" x14ac:dyDescent="0.2">
      <c r="C83" s="49"/>
      <c r="D83" s="49"/>
      <c r="E83" s="49"/>
      <c r="F83" s="49"/>
      <c r="G83" s="49"/>
      <c r="H83" s="49"/>
      <c r="I83" s="49"/>
      <c r="J83" s="49"/>
      <c r="K83" s="49"/>
      <c r="L83" s="49"/>
    </row>
    <row r="84" spans="3:12" s="50" customFormat="1" x14ac:dyDescent="0.2">
      <c r="C84" s="49"/>
      <c r="D84" s="49"/>
      <c r="E84" s="49"/>
      <c r="F84" s="49"/>
      <c r="G84" s="49"/>
      <c r="H84" s="49"/>
      <c r="I84" s="49"/>
      <c r="J84" s="49"/>
      <c r="K84" s="49"/>
      <c r="L84" s="49"/>
    </row>
    <row r="85" spans="3:12" s="50" customFormat="1" x14ac:dyDescent="0.2">
      <c r="C85" s="49"/>
      <c r="D85" s="49"/>
      <c r="E85" s="49"/>
      <c r="F85" s="49"/>
      <c r="G85" s="49"/>
      <c r="H85" s="49"/>
      <c r="I85" s="49"/>
      <c r="J85" s="49"/>
      <c r="K85" s="49"/>
      <c r="L85" s="49"/>
    </row>
    <row r="86" spans="3:12" s="50" customFormat="1" x14ac:dyDescent="0.2">
      <c r="C86" s="49"/>
      <c r="D86" s="49"/>
      <c r="E86" s="49"/>
      <c r="F86" s="49"/>
      <c r="G86" s="49"/>
      <c r="H86" s="49"/>
      <c r="I86" s="49"/>
      <c r="J86" s="49"/>
      <c r="K86" s="49"/>
      <c r="L86" s="49"/>
    </row>
    <row r="87" spans="3:12" s="50" customFormat="1" x14ac:dyDescent="0.2">
      <c r="C87" s="49"/>
      <c r="D87" s="49"/>
      <c r="E87" s="49"/>
      <c r="F87" s="49"/>
      <c r="G87" s="49"/>
      <c r="H87" s="49"/>
      <c r="I87" s="49"/>
      <c r="J87" s="49"/>
      <c r="K87" s="49"/>
      <c r="L87" s="49"/>
    </row>
    <row r="88" spans="3:12" s="50" customFormat="1" x14ac:dyDescent="0.2">
      <c r="C88" s="49"/>
      <c r="D88" s="49"/>
      <c r="E88" s="49"/>
      <c r="F88" s="49"/>
      <c r="G88" s="49"/>
      <c r="H88" s="49"/>
      <c r="I88" s="49"/>
      <c r="J88" s="49"/>
      <c r="K88" s="49"/>
      <c r="L88" s="49"/>
    </row>
    <row r="89" spans="3:12" s="50" customFormat="1" x14ac:dyDescent="0.2">
      <c r="C89" s="49"/>
      <c r="D89" s="49"/>
      <c r="E89" s="49"/>
      <c r="F89" s="49"/>
      <c r="G89" s="49"/>
      <c r="H89" s="49"/>
      <c r="I89" s="49"/>
      <c r="J89" s="49"/>
      <c r="K89" s="49"/>
      <c r="L89" s="49"/>
    </row>
    <row r="90" spans="3:12" s="50" customFormat="1" x14ac:dyDescent="0.2">
      <c r="C90" s="49"/>
      <c r="D90" s="49"/>
      <c r="E90" s="49"/>
      <c r="F90" s="49"/>
      <c r="G90" s="49"/>
      <c r="H90" s="49"/>
      <c r="I90" s="49"/>
      <c r="J90" s="49"/>
      <c r="K90" s="49"/>
      <c r="L90" s="49"/>
    </row>
    <row r="91" spans="3:12" s="50" customFormat="1" x14ac:dyDescent="0.2">
      <c r="C91" s="49"/>
      <c r="D91" s="49"/>
      <c r="E91" s="49"/>
      <c r="F91" s="49"/>
      <c r="G91" s="49"/>
      <c r="H91" s="49"/>
      <c r="I91" s="49"/>
      <c r="J91" s="49"/>
      <c r="K91" s="49"/>
      <c r="L91" s="49"/>
    </row>
    <row r="92" spans="3:12" s="50" customFormat="1" x14ac:dyDescent="0.2">
      <c r="C92" s="49"/>
      <c r="D92" s="49"/>
      <c r="E92" s="49"/>
      <c r="F92" s="49"/>
      <c r="G92" s="49"/>
      <c r="H92" s="49"/>
      <c r="I92" s="49"/>
      <c r="J92" s="49"/>
      <c r="K92" s="49"/>
      <c r="L92" s="49"/>
    </row>
    <row r="93" spans="3:12" s="50" customFormat="1" x14ac:dyDescent="0.2">
      <c r="C93" s="49"/>
      <c r="D93" s="49"/>
      <c r="E93" s="49"/>
      <c r="F93" s="49"/>
      <c r="G93" s="49"/>
      <c r="H93" s="49"/>
      <c r="I93" s="49"/>
      <c r="J93" s="49"/>
      <c r="K93" s="49"/>
      <c r="L93" s="49"/>
    </row>
    <row r="94" spans="3:12" s="50" customFormat="1" x14ac:dyDescent="0.2">
      <c r="C94" s="49"/>
      <c r="D94" s="49"/>
      <c r="E94" s="49"/>
      <c r="F94" s="49"/>
      <c r="G94" s="49"/>
      <c r="H94" s="49"/>
      <c r="I94" s="49"/>
      <c r="J94" s="49"/>
      <c r="K94" s="49"/>
      <c r="L94" s="49"/>
    </row>
    <row r="95" spans="3:12" s="50" customFormat="1" x14ac:dyDescent="0.2">
      <c r="C95" s="49"/>
      <c r="D95" s="49"/>
      <c r="E95" s="49"/>
      <c r="F95" s="49"/>
      <c r="G95" s="49"/>
      <c r="H95" s="49"/>
      <c r="I95" s="49"/>
      <c r="J95" s="49"/>
      <c r="K95" s="49"/>
      <c r="L95" s="49"/>
    </row>
    <row r="96" spans="3:12" s="50" customFormat="1" x14ac:dyDescent="0.2">
      <c r="C96" s="49"/>
      <c r="D96" s="49"/>
      <c r="E96" s="49"/>
      <c r="F96" s="49"/>
      <c r="G96" s="49"/>
      <c r="H96" s="49"/>
      <c r="I96" s="49"/>
      <c r="J96" s="49"/>
      <c r="K96" s="49"/>
      <c r="L96" s="49"/>
    </row>
    <row r="97" spans="3:12" s="50" customFormat="1" x14ac:dyDescent="0.2">
      <c r="C97" s="49"/>
      <c r="D97" s="49"/>
      <c r="E97" s="49"/>
      <c r="F97" s="49"/>
      <c r="G97" s="49"/>
      <c r="H97" s="49"/>
      <c r="I97" s="49"/>
      <c r="J97" s="49"/>
      <c r="K97" s="49"/>
      <c r="L97" s="49"/>
    </row>
    <row r="98" spans="3:12" s="50" customFormat="1" x14ac:dyDescent="0.2">
      <c r="C98" s="49"/>
      <c r="D98" s="49"/>
      <c r="E98" s="49"/>
      <c r="F98" s="49"/>
      <c r="G98" s="49"/>
      <c r="H98" s="49"/>
      <c r="I98" s="49"/>
      <c r="J98" s="49"/>
      <c r="K98" s="49"/>
      <c r="L98" s="49"/>
    </row>
    <row r="99" spans="3:12" s="50" customFormat="1" x14ac:dyDescent="0.2">
      <c r="C99" s="49"/>
      <c r="D99" s="49"/>
      <c r="E99" s="49"/>
      <c r="F99" s="49"/>
      <c r="G99" s="49"/>
      <c r="H99" s="49"/>
      <c r="I99" s="49"/>
      <c r="J99" s="49"/>
      <c r="K99" s="49"/>
      <c r="L99" s="49"/>
    </row>
    <row r="100" spans="3:12" s="50" customFormat="1" x14ac:dyDescent="0.2">
      <c r="C100" s="49"/>
      <c r="D100" s="49"/>
      <c r="E100" s="49"/>
      <c r="F100" s="49"/>
      <c r="G100" s="49"/>
      <c r="H100" s="49"/>
      <c r="I100" s="49"/>
      <c r="J100" s="49"/>
      <c r="K100" s="49"/>
      <c r="L100" s="49"/>
    </row>
    <row r="101" spans="3:12" s="50" customFormat="1" x14ac:dyDescent="0.2">
      <c r="C101" s="49"/>
      <c r="D101" s="49"/>
      <c r="E101" s="49"/>
      <c r="F101" s="49"/>
      <c r="G101" s="49"/>
      <c r="H101" s="49"/>
      <c r="I101" s="49"/>
      <c r="J101" s="49"/>
      <c r="K101" s="49"/>
      <c r="L101" s="49"/>
    </row>
    <row r="102" spans="3:12" s="50" customFormat="1" x14ac:dyDescent="0.2">
      <c r="C102" s="49"/>
      <c r="D102" s="49"/>
      <c r="E102" s="49"/>
      <c r="F102" s="49"/>
      <c r="G102" s="49"/>
      <c r="H102" s="49"/>
      <c r="I102" s="49"/>
      <c r="J102" s="49"/>
      <c r="K102" s="49"/>
      <c r="L102" s="49"/>
    </row>
    <row r="103" spans="3:12" s="50" customFormat="1" x14ac:dyDescent="0.2">
      <c r="C103" s="49"/>
      <c r="D103" s="49"/>
      <c r="E103" s="49"/>
      <c r="F103" s="49"/>
      <c r="G103" s="49"/>
      <c r="H103" s="49"/>
      <c r="I103" s="49"/>
      <c r="J103" s="49"/>
      <c r="K103" s="49"/>
      <c r="L103" s="49"/>
    </row>
    <row r="104" spans="3:12" s="50" customFormat="1" x14ac:dyDescent="0.2">
      <c r="C104" s="49"/>
      <c r="D104" s="49"/>
      <c r="E104" s="49"/>
      <c r="F104" s="49"/>
      <c r="G104" s="49"/>
      <c r="H104" s="49"/>
      <c r="I104" s="49"/>
      <c r="J104" s="49"/>
      <c r="K104" s="49"/>
      <c r="L104" s="49"/>
    </row>
    <row r="105" spans="3:12" s="50" customFormat="1" x14ac:dyDescent="0.2">
      <c r="C105" s="49"/>
      <c r="D105" s="49"/>
      <c r="E105" s="49"/>
      <c r="F105" s="49"/>
      <c r="G105" s="49"/>
      <c r="H105" s="49"/>
      <c r="I105" s="49"/>
      <c r="J105" s="49"/>
      <c r="K105" s="49"/>
      <c r="L105" s="49"/>
    </row>
    <row r="106" spans="3:12" s="50" customFormat="1" x14ac:dyDescent="0.2">
      <c r="C106" s="49"/>
      <c r="D106" s="49"/>
      <c r="E106" s="49"/>
      <c r="F106" s="49"/>
      <c r="G106" s="49"/>
      <c r="H106" s="49"/>
      <c r="I106" s="49"/>
      <c r="J106" s="49"/>
      <c r="K106" s="49"/>
      <c r="L106" s="49"/>
    </row>
    <row r="107" spans="3:12" s="50" customFormat="1" x14ac:dyDescent="0.2">
      <c r="C107" s="49"/>
      <c r="D107" s="49"/>
      <c r="E107" s="49"/>
      <c r="F107" s="49"/>
      <c r="G107" s="49"/>
      <c r="H107" s="49"/>
      <c r="I107" s="49"/>
      <c r="J107" s="49"/>
      <c r="K107" s="49"/>
      <c r="L107" s="49"/>
    </row>
    <row r="108" spans="3:12" s="50" customFormat="1" x14ac:dyDescent="0.2">
      <c r="C108" s="49"/>
      <c r="D108" s="49"/>
      <c r="E108" s="49"/>
      <c r="F108" s="49"/>
      <c r="G108" s="49"/>
      <c r="H108" s="49"/>
      <c r="I108" s="49"/>
      <c r="J108" s="49"/>
      <c r="K108" s="49"/>
      <c r="L108" s="49"/>
    </row>
    <row r="109" spans="3:12" s="50" customFormat="1" x14ac:dyDescent="0.2">
      <c r="C109" s="49"/>
      <c r="D109" s="49"/>
      <c r="E109" s="49"/>
      <c r="F109" s="49"/>
      <c r="G109" s="49"/>
      <c r="H109" s="49"/>
      <c r="I109" s="49"/>
      <c r="J109" s="49"/>
      <c r="K109" s="49"/>
      <c r="L109" s="49"/>
    </row>
    <row r="110" spans="3:12" s="50" customFormat="1" x14ac:dyDescent="0.2">
      <c r="C110" s="49"/>
      <c r="D110" s="49"/>
      <c r="E110" s="49"/>
      <c r="F110" s="49"/>
      <c r="G110" s="49"/>
      <c r="H110" s="49"/>
      <c r="I110" s="49"/>
      <c r="J110" s="49"/>
      <c r="K110" s="49"/>
      <c r="L110" s="49"/>
    </row>
    <row r="111" spans="3:12" s="50" customFormat="1" x14ac:dyDescent="0.2">
      <c r="C111" s="49"/>
      <c r="D111" s="49"/>
      <c r="E111" s="49"/>
      <c r="F111" s="49"/>
      <c r="G111" s="49"/>
      <c r="H111" s="49"/>
      <c r="I111" s="49"/>
      <c r="J111" s="49"/>
      <c r="K111" s="49"/>
      <c r="L111" s="49"/>
    </row>
    <row r="112" spans="3:12" s="50" customFormat="1" x14ac:dyDescent="0.2">
      <c r="C112" s="49"/>
      <c r="D112" s="49"/>
      <c r="E112" s="49"/>
      <c r="F112" s="49"/>
      <c r="G112" s="49"/>
      <c r="H112" s="49"/>
      <c r="I112" s="49"/>
      <c r="J112" s="49"/>
      <c r="K112" s="49"/>
      <c r="L112" s="49"/>
    </row>
    <row r="113" spans="3:12" s="50" customFormat="1" x14ac:dyDescent="0.2">
      <c r="C113" s="49"/>
      <c r="D113" s="49"/>
      <c r="E113" s="49"/>
      <c r="F113" s="49"/>
      <c r="G113" s="49"/>
      <c r="H113" s="49"/>
      <c r="I113" s="49"/>
      <c r="J113" s="49"/>
      <c r="K113" s="49"/>
      <c r="L113" s="49"/>
    </row>
    <row r="114" spans="3:12" s="50" customFormat="1" x14ac:dyDescent="0.2">
      <c r="C114" s="49"/>
      <c r="D114" s="49"/>
      <c r="E114" s="49"/>
      <c r="F114" s="49"/>
      <c r="G114" s="49"/>
      <c r="H114" s="49"/>
      <c r="I114" s="49"/>
      <c r="J114" s="49"/>
      <c r="K114" s="49"/>
      <c r="L114" s="49"/>
    </row>
    <row r="115" spans="3:12" s="50" customFormat="1" x14ac:dyDescent="0.2">
      <c r="C115" s="49"/>
      <c r="D115" s="49"/>
      <c r="E115" s="49"/>
      <c r="F115" s="49"/>
      <c r="G115" s="49"/>
      <c r="H115" s="49"/>
      <c r="I115" s="49"/>
      <c r="J115" s="49"/>
      <c r="K115" s="49"/>
      <c r="L115" s="49"/>
    </row>
    <row r="116" spans="3:12" s="50" customFormat="1" x14ac:dyDescent="0.2">
      <c r="C116" s="49"/>
      <c r="D116" s="49"/>
      <c r="E116" s="49"/>
      <c r="F116" s="49"/>
      <c r="G116" s="49"/>
      <c r="H116" s="49"/>
      <c r="I116" s="49"/>
      <c r="J116" s="49"/>
      <c r="K116" s="49"/>
      <c r="L116" s="49"/>
    </row>
    <row r="117" spans="3:12" s="50" customFormat="1" x14ac:dyDescent="0.2">
      <c r="C117" s="49"/>
      <c r="D117" s="49"/>
      <c r="E117" s="49"/>
      <c r="F117" s="49"/>
      <c r="G117" s="49"/>
      <c r="H117" s="49"/>
      <c r="I117" s="49"/>
      <c r="J117" s="49"/>
      <c r="K117" s="49"/>
      <c r="L117" s="49"/>
    </row>
    <row r="118" spans="3:12" s="50" customFormat="1" x14ac:dyDescent="0.2">
      <c r="C118" s="49"/>
      <c r="D118" s="49"/>
      <c r="E118" s="49"/>
      <c r="F118" s="49"/>
      <c r="G118" s="49"/>
      <c r="H118" s="49"/>
      <c r="I118" s="49"/>
      <c r="J118" s="49"/>
      <c r="K118" s="49"/>
      <c r="L118" s="49"/>
    </row>
    <row r="119" spans="3:12" s="50" customFormat="1" x14ac:dyDescent="0.2">
      <c r="C119" s="49"/>
      <c r="D119" s="49"/>
      <c r="E119" s="49"/>
      <c r="F119" s="49"/>
      <c r="G119" s="49"/>
      <c r="H119" s="49"/>
      <c r="I119" s="49"/>
      <c r="J119" s="49"/>
      <c r="K119" s="49"/>
      <c r="L119" s="49"/>
    </row>
    <row r="120" spans="3:12" s="50" customFormat="1" x14ac:dyDescent="0.2">
      <c r="C120" s="49"/>
      <c r="D120" s="49"/>
      <c r="E120" s="49"/>
      <c r="F120" s="49"/>
      <c r="G120" s="49"/>
      <c r="H120" s="49"/>
      <c r="I120" s="49"/>
      <c r="J120" s="49"/>
      <c r="K120" s="49"/>
      <c r="L120" s="49"/>
    </row>
  </sheetData>
  <sheetProtection sheet="1" objects="1" scenarios="1" formatCells="0"/>
  <mergeCells count="12">
    <mergeCell ref="L9:L10"/>
    <mergeCell ref="C9:D9"/>
    <mergeCell ref="E9:G9"/>
    <mergeCell ref="B11:B16"/>
    <mergeCell ref="B9:B10"/>
    <mergeCell ref="C11:C16"/>
    <mergeCell ref="D11:D16"/>
    <mergeCell ref="A1:K1"/>
    <mergeCell ref="H9:J9"/>
    <mergeCell ref="K9:K10"/>
    <mergeCell ref="A11:A16"/>
    <mergeCell ref="A9:A10"/>
  </mergeCells>
  <phoneticPr fontId="0" type="noConversion"/>
  <dataValidations count="3">
    <dataValidation type="list" allowBlank="1" showInputMessage="1" showErrorMessage="1" sqref="L11:L16">
      <formula1>$L$6:$L$7</formula1>
    </dataValidation>
    <dataValidation type="date" errorStyle="warning" allowBlank="1" showInputMessage="1" showErrorMessage="1" error="Проверьте правильность вводимой даты. Она не попадает в диапазон рабочего года." sqref="H11:H16 E11:E16">
      <formula1>$G$3</formula1>
      <formula2>$G$5</formula2>
    </dataValidation>
    <dataValidation type="list" allowBlank="1" showInputMessage="1" showErrorMessage="1" sqref="G7">
      <formula1>$L$4:$L$5</formula1>
    </dataValidation>
  </dataValidations>
  <pageMargins left="0.78740157480314965" right="0.39370078740157483" top="0.78740157480314965" bottom="0.39370078740157483" header="0.31496062992125984" footer="0.31496062992125984"/>
  <pageSetup paperSize="9" orientation="landscape" blackAndWhite="1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12"/>
  </sheetPr>
  <dimension ref="A1:AQ145"/>
  <sheetViews>
    <sheetView showGridLines="0" workbookViewId="0">
      <selection activeCell="F3" sqref="F3"/>
    </sheetView>
  </sheetViews>
  <sheetFormatPr defaultRowHeight="12.75" x14ac:dyDescent="0.2"/>
  <cols>
    <col min="1" max="1" width="18.33203125" style="64" customWidth="1"/>
    <col min="2" max="5" width="11.6640625" style="63" customWidth="1"/>
    <col min="6" max="7" width="10.83203125" style="63" customWidth="1"/>
    <col min="8" max="8" width="8.33203125" style="63" customWidth="1"/>
    <col min="9" max="10" width="10.83203125" style="63" customWidth="1"/>
    <col min="11" max="11" width="8.33203125" style="63" customWidth="1"/>
    <col min="12" max="13" width="10.83203125" style="63" customWidth="1"/>
    <col min="14" max="14" width="8.33203125" style="63" customWidth="1"/>
    <col min="15" max="15" width="12.6640625" style="68" customWidth="1"/>
    <col min="16" max="17" width="11.1640625" style="83" hidden="1" customWidth="1"/>
    <col min="18" max="19" width="0" style="69" hidden="1" customWidth="1"/>
    <col min="20" max="43" width="9.33203125" style="69"/>
    <col min="44" max="16384" width="9.33203125" style="64"/>
  </cols>
  <sheetData>
    <row r="1" spans="1:43" s="2" customFormat="1" ht="15.75" x14ac:dyDescent="0.25">
      <c r="A1" s="91" t="s">
        <v>30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38"/>
      <c r="P1" s="87"/>
      <c r="Q1" s="87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</row>
    <row r="2" spans="1:43" s="2" customFormat="1" ht="15.75" thickBot="1" x14ac:dyDescent="0.3">
      <c r="O2" s="38"/>
      <c r="P2" s="87"/>
      <c r="Q2" s="87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</row>
    <row r="3" spans="1:43" s="2" customFormat="1" ht="15.75" thickBot="1" x14ac:dyDescent="0.3">
      <c r="A3" s="3" t="s">
        <v>1</v>
      </c>
      <c r="F3" s="65"/>
      <c r="O3" s="38"/>
      <c r="P3" s="87"/>
      <c r="Q3" s="87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</row>
    <row r="4" spans="1:43" s="2" customFormat="1" ht="15.75" thickBot="1" x14ac:dyDescent="0.3">
      <c r="F4" s="62"/>
      <c r="O4" s="38"/>
      <c r="P4" s="87"/>
      <c r="Q4" s="87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</row>
    <row r="5" spans="1:43" s="2" customFormat="1" ht="15.75" thickBot="1" x14ac:dyDescent="0.3">
      <c r="A5" s="3" t="s">
        <v>9</v>
      </c>
      <c r="F5" s="65"/>
      <c r="O5" s="38"/>
      <c r="P5" s="87"/>
      <c r="Q5" s="87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</row>
    <row r="6" spans="1:43" s="2" customFormat="1" ht="15" x14ac:dyDescent="0.25">
      <c r="O6" s="38"/>
      <c r="P6" s="87"/>
      <c r="Q6" s="87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</row>
    <row r="7" spans="1:43" s="13" customFormat="1" ht="50.25" customHeight="1" thickBot="1" x14ac:dyDescent="0.25">
      <c r="A7" s="100" t="s">
        <v>16</v>
      </c>
      <c r="B7" s="101" t="s">
        <v>19</v>
      </c>
      <c r="C7" s="102"/>
      <c r="D7" s="115" t="s">
        <v>20</v>
      </c>
      <c r="E7" s="115"/>
      <c r="F7" s="101" t="s">
        <v>3</v>
      </c>
      <c r="G7" s="107"/>
      <c r="H7" s="102"/>
      <c r="I7" s="101" t="s">
        <v>4</v>
      </c>
      <c r="J7" s="107"/>
      <c r="K7" s="102"/>
      <c r="L7" s="101" t="s">
        <v>21</v>
      </c>
      <c r="M7" s="107"/>
      <c r="N7" s="102"/>
      <c r="O7" s="95" t="s">
        <v>14</v>
      </c>
      <c r="P7" s="40" t="s">
        <v>6</v>
      </c>
      <c r="Q7" s="88"/>
      <c r="R7" s="41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</row>
    <row r="8" spans="1:43" s="13" customFormat="1" ht="15" customHeight="1" thickBot="1" x14ac:dyDescent="0.25">
      <c r="A8" s="100"/>
      <c r="B8" s="103"/>
      <c r="C8" s="104"/>
      <c r="D8" s="105"/>
      <c r="E8" s="106"/>
      <c r="F8" s="108"/>
      <c r="G8" s="108"/>
      <c r="H8" s="109"/>
      <c r="I8" s="111"/>
      <c r="J8" s="108"/>
      <c r="K8" s="109"/>
      <c r="L8" s="112"/>
      <c r="M8" s="113"/>
      <c r="N8" s="114"/>
      <c r="O8" s="110"/>
      <c r="P8" s="40" t="s">
        <v>7</v>
      </c>
      <c r="Q8" s="88"/>
      <c r="R8" s="41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</row>
    <row r="9" spans="1:43" s="13" customFormat="1" ht="68.25" customHeight="1" x14ac:dyDescent="0.2">
      <c r="A9" s="100"/>
      <c r="B9" s="11" t="s">
        <v>25</v>
      </c>
      <c r="C9" s="11" t="s">
        <v>28</v>
      </c>
      <c r="D9" s="14" t="s">
        <v>25</v>
      </c>
      <c r="E9" s="11" t="s">
        <v>28</v>
      </c>
      <c r="F9" s="11" t="s">
        <v>15</v>
      </c>
      <c r="G9" s="11" t="s">
        <v>13</v>
      </c>
      <c r="H9" s="11" t="s">
        <v>24</v>
      </c>
      <c r="I9" s="11" t="s">
        <v>15</v>
      </c>
      <c r="J9" s="11" t="s">
        <v>13</v>
      </c>
      <c r="K9" s="11" t="s">
        <v>24</v>
      </c>
      <c r="L9" s="11" t="s">
        <v>15</v>
      </c>
      <c r="M9" s="11" t="s">
        <v>13</v>
      </c>
      <c r="N9" s="11" t="s">
        <v>24</v>
      </c>
      <c r="O9" s="96"/>
      <c r="P9" s="89" t="s">
        <v>22</v>
      </c>
      <c r="Q9" s="89" t="s">
        <v>23</v>
      </c>
      <c r="R9" s="41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</row>
    <row r="10" spans="1:43" s="17" customFormat="1" ht="15" customHeight="1" x14ac:dyDescent="0.2">
      <c r="A10" s="97"/>
      <c r="B10" s="90"/>
      <c r="C10" s="90"/>
      <c r="D10" s="90"/>
      <c r="E10" s="90"/>
      <c r="F10" s="24"/>
      <c r="G10" s="24"/>
      <c r="H10" s="15">
        <f t="shared" ref="H10:H15" si="0">IF(OR(F10="",G10=""),0,G10-F10+1)</f>
        <v>0</v>
      </c>
      <c r="I10" s="24"/>
      <c r="J10" s="24"/>
      <c r="K10" s="15">
        <f t="shared" ref="K10:K15" si="1">IF(OR(I10="",J10=""),0,J10-I10+1)</f>
        <v>0</v>
      </c>
      <c r="L10" s="24"/>
      <c r="M10" s="24"/>
      <c r="N10" s="15">
        <f t="shared" ref="N10:N15" si="2">IF(OR(L10="",M10=""),0,M10-L10+1)</f>
        <v>0</v>
      </c>
      <c r="O10" s="43" t="s">
        <v>7</v>
      </c>
      <c r="P10" s="85">
        <f>IF(AND(O10="да",Расчет!D25&gt;0),Расчет!$D25,0)</f>
        <v>0</v>
      </c>
      <c r="Q10" s="85">
        <f>IF(AND(O10="да",Расчет!G25&gt;0),Расчет!$G25,0)</f>
        <v>0</v>
      </c>
      <c r="R10" s="45"/>
      <c r="S10" s="46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</row>
    <row r="11" spans="1:43" s="17" customFormat="1" ht="15" customHeight="1" x14ac:dyDescent="0.2">
      <c r="A11" s="98"/>
      <c r="B11" s="90"/>
      <c r="C11" s="90"/>
      <c r="D11" s="90"/>
      <c r="E11" s="90"/>
      <c r="F11" s="24"/>
      <c r="G11" s="24"/>
      <c r="H11" s="15">
        <f t="shared" si="0"/>
        <v>0</v>
      </c>
      <c r="I11" s="24"/>
      <c r="J11" s="24"/>
      <c r="K11" s="15">
        <f t="shared" si="1"/>
        <v>0</v>
      </c>
      <c r="L11" s="24"/>
      <c r="M11" s="24"/>
      <c r="N11" s="15">
        <f t="shared" si="2"/>
        <v>0</v>
      </c>
      <c r="O11" s="43" t="s">
        <v>7</v>
      </c>
      <c r="P11" s="85">
        <f>IF(AND(O11="да",Расчет!D26&gt;0),Расчет!$D26,0)</f>
        <v>0</v>
      </c>
      <c r="Q11" s="85">
        <f>IF(AND(O11="да",Расчет!G26&gt;0),Расчет!$G26,0)</f>
        <v>0</v>
      </c>
      <c r="R11" s="42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</row>
    <row r="12" spans="1:43" s="17" customFormat="1" ht="15" customHeight="1" x14ac:dyDescent="0.2">
      <c r="A12" s="98"/>
      <c r="B12" s="90"/>
      <c r="C12" s="90"/>
      <c r="D12" s="90"/>
      <c r="E12" s="90"/>
      <c r="F12" s="24"/>
      <c r="G12" s="24"/>
      <c r="H12" s="15">
        <f t="shared" si="0"/>
        <v>0</v>
      </c>
      <c r="I12" s="24"/>
      <c r="J12" s="24"/>
      <c r="K12" s="15">
        <f t="shared" si="1"/>
        <v>0</v>
      </c>
      <c r="L12" s="24"/>
      <c r="M12" s="24"/>
      <c r="N12" s="15">
        <f t="shared" si="2"/>
        <v>0</v>
      </c>
      <c r="O12" s="43" t="s">
        <v>7</v>
      </c>
      <c r="P12" s="85">
        <f>IF(AND(O12="да",Расчет!D27&gt;0),Расчет!$D27,0)</f>
        <v>0</v>
      </c>
      <c r="Q12" s="85">
        <f>IF(AND(O12="да",Расчет!G27&gt;0),Расчет!$G27,0)</f>
        <v>0</v>
      </c>
      <c r="R12" s="42"/>
      <c r="S12" s="44"/>
      <c r="T12" s="44"/>
      <c r="U12" s="44"/>
      <c r="V12" s="44"/>
      <c r="W12" s="44"/>
      <c r="X12" s="48"/>
      <c r="Y12" s="48"/>
      <c r="Z12" s="48"/>
      <c r="AA12" s="48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</row>
    <row r="13" spans="1:43" s="17" customFormat="1" ht="15" customHeight="1" x14ac:dyDescent="0.2">
      <c r="A13" s="98"/>
      <c r="B13" s="90"/>
      <c r="C13" s="90"/>
      <c r="D13" s="90"/>
      <c r="E13" s="90"/>
      <c r="F13" s="24"/>
      <c r="G13" s="24"/>
      <c r="H13" s="15">
        <f t="shared" si="0"/>
        <v>0</v>
      </c>
      <c r="I13" s="24"/>
      <c r="J13" s="24"/>
      <c r="K13" s="15">
        <f t="shared" si="1"/>
        <v>0</v>
      </c>
      <c r="L13" s="24"/>
      <c r="M13" s="24"/>
      <c r="N13" s="15">
        <f t="shared" si="2"/>
        <v>0</v>
      </c>
      <c r="O13" s="43" t="s">
        <v>7</v>
      </c>
      <c r="P13" s="85">
        <f>IF(AND(O13="да",Расчет!D28&gt;0),Расчет!$D28,0)</f>
        <v>0</v>
      </c>
      <c r="Q13" s="85">
        <f>IF(AND(O13="да",Расчет!G28&gt;0),Расчет!$G28,0)</f>
        <v>0</v>
      </c>
      <c r="R13" s="42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</row>
    <row r="14" spans="1:43" s="17" customFormat="1" ht="15" customHeight="1" x14ac:dyDescent="0.2">
      <c r="A14" s="98"/>
      <c r="B14" s="90"/>
      <c r="C14" s="90"/>
      <c r="D14" s="90"/>
      <c r="E14" s="90"/>
      <c r="F14" s="24"/>
      <c r="G14" s="24"/>
      <c r="H14" s="15">
        <f t="shared" si="0"/>
        <v>0</v>
      </c>
      <c r="I14" s="24"/>
      <c r="J14" s="24"/>
      <c r="K14" s="15">
        <f t="shared" si="1"/>
        <v>0</v>
      </c>
      <c r="L14" s="24"/>
      <c r="M14" s="24"/>
      <c r="N14" s="15">
        <f t="shared" si="2"/>
        <v>0</v>
      </c>
      <c r="O14" s="43" t="s">
        <v>7</v>
      </c>
      <c r="P14" s="85">
        <f>IF(AND(O14="да",Расчет!D29&gt;0),Расчет!$D29,0)</f>
        <v>0</v>
      </c>
      <c r="Q14" s="85">
        <f>IF(AND(O14="да",Расчет!G29&gt;0),Расчет!$G29,0)</f>
        <v>0</v>
      </c>
      <c r="R14" s="42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</row>
    <row r="15" spans="1:43" s="17" customFormat="1" ht="15" customHeight="1" x14ac:dyDescent="0.2">
      <c r="A15" s="99"/>
      <c r="B15" s="90"/>
      <c r="C15" s="90"/>
      <c r="D15" s="90"/>
      <c r="E15" s="90"/>
      <c r="F15" s="24"/>
      <c r="G15" s="24"/>
      <c r="H15" s="15">
        <f t="shared" si="0"/>
        <v>0</v>
      </c>
      <c r="I15" s="24"/>
      <c r="J15" s="24"/>
      <c r="K15" s="15">
        <f t="shared" si="1"/>
        <v>0</v>
      </c>
      <c r="L15" s="24"/>
      <c r="M15" s="24"/>
      <c r="N15" s="15">
        <f t="shared" si="2"/>
        <v>0</v>
      </c>
      <c r="O15" s="43" t="s">
        <v>7</v>
      </c>
      <c r="P15" s="85">
        <f>IF(AND(O15="да",Расчет!D30&gt;0),Расчет!$D30,0)</f>
        <v>0</v>
      </c>
      <c r="Q15" s="85">
        <f>IF(AND(O15="да",Расчет!G30&gt;0),Расчет!$G30,0)</f>
        <v>0</v>
      </c>
      <c r="R15" s="42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</row>
    <row r="16" spans="1:43" s="17" customFormat="1" ht="15" customHeight="1" x14ac:dyDescent="0.2">
      <c r="A16" s="66"/>
      <c r="B16" s="66"/>
      <c r="C16" s="66"/>
      <c r="D16" s="66"/>
      <c r="E16" s="66"/>
      <c r="F16" s="66"/>
      <c r="G16" s="66"/>
      <c r="H16" s="67"/>
      <c r="I16" s="66"/>
      <c r="J16" s="66"/>
      <c r="K16" s="67"/>
      <c r="L16" s="67"/>
      <c r="M16" s="67"/>
      <c r="N16" s="67"/>
      <c r="O16" s="84"/>
      <c r="P16" s="85">
        <f>SUM(P10:P15)</f>
        <v>0</v>
      </c>
      <c r="Q16" s="85">
        <f>SUM(Q10:Q15)</f>
        <v>0</v>
      </c>
      <c r="R16" s="86"/>
      <c r="S16" s="86"/>
      <c r="T16" s="86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</row>
    <row r="17" spans="1:43" s="18" customFormat="1" ht="13.5" thickBot="1" x14ac:dyDescent="0.25"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20"/>
      <c r="M17" s="20"/>
      <c r="N17" s="20"/>
      <c r="O17" s="57"/>
      <c r="P17" s="83"/>
      <c r="Q17" s="83"/>
      <c r="R17" s="83"/>
      <c r="S17" s="83"/>
      <c r="T17" s="83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</row>
    <row r="18" spans="1:43" s="18" customFormat="1" ht="15.75" thickBot="1" x14ac:dyDescent="0.3">
      <c r="A18" s="4" t="s">
        <v>29</v>
      </c>
      <c r="B18" s="6"/>
      <c r="C18" s="5"/>
      <c r="D18" s="6"/>
      <c r="E18" s="5"/>
      <c r="F18" s="5"/>
      <c r="G18" s="23">
        <f>SUM(R22:R23)</f>
        <v>0</v>
      </c>
      <c r="H18" s="26"/>
      <c r="N18" s="19"/>
      <c r="O18" s="51"/>
      <c r="P18" s="51"/>
      <c r="Q18" s="51"/>
      <c r="R18" s="57"/>
      <c r="S18" s="55">
        <f>$B$10-$P$16</f>
        <v>0</v>
      </c>
      <c r="T18" s="83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</row>
    <row r="19" spans="1:43" s="18" customFormat="1" ht="15" x14ac:dyDescent="0.25">
      <c r="A19" s="5"/>
      <c r="B19" s="6"/>
      <c r="C19" s="5"/>
      <c r="D19" s="6"/>
      <c r="E19" s="5"/>
      <c r="F19" s="5"/>
      <c r="G19" s="5"/>
      <c r="H19" s="25"/>
      <c r="N19" s="19"/>
      <c r="O19" s="51"/>
      <c r="P19" s="51"/>
      <c r="Q19" s="51"/>
      <c r="R19" s="57"/>
      <c r="S19" s="55">
        <f>D10-Q16</f>
        <v>0</v>
      </c>
      <c r="T19" s="83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</row>
    <row r="20" spans="1:43" s="18" customFormat="1" ht="15" x14ac:dyDescent="0.25">
      <c r="A20" s="5"/>
      <c r="B20" s="6"/>
      <c r="C20" s="5"/>
      <c r="D20" s="6"/>
      <c r="E20" s="5"/>
      <c r="F20" s="5"/>
      <c r="G20" s="5"/>
      <c r="H20" s="22"/>
      <c r="N20" s="19"/>
      <c r="O20" s="56">
        <f>Расчет!$D$35/29.7</f>
        <v>0</v>
      </c>
      <c r="P20" s="56">
        <f>INT(O20)</f>
        <v>0</v>
      </c>
      <c r="Q20" s="56">
        <f>O20-P20</f>
        <v>0</v>
      </c>
      <c r="R20" s="77">
        <f>IF(ROUND(Q20*29.7,0)&gt;=15,P20+1,P20)</f>
        <v>0</v>
      </c>
      <c r="S20" s="55">
        <f>IF(S18&lt;24,24,S18)</f>
        <v>24</v>
      </c>
      <c r="T20" s="83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</row>
    <row r="21" spans="1:43" s="50" customFormat="1" ht="15" x14ac:dyDescent="0.25">
      <c r="A21" s="70"/>
      <c r="B21" s="71"/>
      <c r="C21" s="70"/>
      <c r="D21" s="71"/>
      <c r="E21" s="70"/>
      <c r="F21" s="70"/>
      <c r="G21" s="70"/>
      <c r="H21" s="72"/>
      <c r="N21" s="49"/>
      <c r="O21" s="56">
        <f>Расчет!$D$36/29.7</f>
        <v>-0.37037037037037041</v>
      </c>
      <c r="P21" s="56">
        <f>INT(O21)</f>
        <v>-1</v>
      </c>
      <c r="Q21" s="56">
        <f>O21-P21</f>
        <v>0.62962962962962954</v>
      </c>
      <c r="R21" s="77">
        <f>IF(ROUND(Q21*29.7,0)&gt;=15,P21+1,P21)</f>
        <v>0</v>
      </c>
      <c r="S21" s="55">
        <f>IF(S19&lt;24,24,S19)</f>
        <v>24</v>
      </c>
      <c r="T21" s="83"/>
    </row>
    <row r="22" spans="1:43" s="69" customFormat="1" ht="15" x14ac:dyDescent="0.25">
      <c r="A22" s="70"/>
      <c r="B22" s="73"/>
      <c r="C22" s="70"/>
      <c r="D22" s="73"/>
      <c r="E22" s="70"/>
      <c r="F22" s="70"/>
      <c r="G22" s="70"/>
      <c r="H22" s="72"/>
      <c r="I22" s="50"/>
      <c r="J22" s="50"/>
      <c r="K22" s="50"/>
      <c r="L22" s="50"/>
      <c r="M22" s="50"/>
      <c r="N22" s="49"/>
      <c r="O22" s="58">
        <f>ROUND(($R$20*(ROUND($S$20/12,2))),0)</f>
        <v>0</v>
      </c>
      <c r="P22" s="58">
        <f>INT(O22)</f>
        <v>0</v>
      </c>
      <c r="Q22" s="58">
        <f>O22-P22</f>
        <v>0</v>
      </c>
      <c r="R22" s="78">
        <f>IF(OR(Q22=0.5,Q22&gt;0.5),P22+1,P22)-C10</f>
        <v>0</v>
      </c>
      <c r="S22" s="57"/>
      <c r="T22" s="83"/>
    </row>
    <row r="23" spans="1:43" s="69" customFormat="1" x14ac:dyDescent="0.2">
      <c r="B23" s="74"/>
      <c r="C23" s="68"/>
      <c r="D23" s="74"/>
      <c r="E23" s="68"/>
      <c r="F23" s="68"/>
      <c r="G23" s="68"/>
      <c r="H23" s="68"/>
      <c r="N23" s="68"/>
      <c r="O23" s="58">
        <f>ROUND(($R$21*(ROUND($S$21/12,2))),0)</f>
        <v>0</v>
      </c>
      <c r="P23" s="58">
        <f>INT(O23)</f>
        <v>0</v>
      </c>
      <c r="Q23" s="58">
        <f>O23-P23</f>
        <v>0</v>
      </c>
      <c r="R23" s="78">
        <f>IF(OR(Q23=0.5,Q23&gt;0.5),P23+1,P23)-E10</f>
        <v>0</v>
      </c>
      <c r="S23" s="57"/>
      <c r="T23" s="83"/>
    </row>
    <row r="24" spans="1:43" s="69" customFormat="1" x14ac:dyDescent="0.2">
      <c r="B24" s="74"/>
      <c r="C24" s="68"/>
      <c r="D24" s="74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57"/>
      <c r="P24" s="83"/>
      <c r="Q24" s="83"/>
      <c r="R24" s="83"/>
      <c r="S24" s="83"/>
      <c r="T24" s="83"/>
    </row>
    <row r="25" spans="1:43" s="69" customFormat="1" x14ac:dyDescent="0.2">
      <c r="B25" s="74"/>
      <c r="D25" s="74"/>
      <c r="I25" s="68"/>
      <c r="J25" s="68"/>
      <c r="K25" s="68"/>
      <c r="L25" s="68"/>
      <c r="M25" s="68"/>
      <c r="N25" s="68"/>
      <c r="O25" s="57"/>
      <c r="P25" s="83"/>
      <c r="Q25" s="83"/>
      <c r="R25" s="83"/>
      <c r="S25" s="83"/>
      <c r="T25" s="83"/>
    </row>
    <row r="26" spans="1:43" s="69" customFormat="1" x14ac:dyDescent="0.2">
      <c r="B26" s="74"/>
      <c r="D26" s="74"/>
      <c r="I26" s="68"/>
      <c r="J26" s="68"/>
      <c r="K26" s="68"/>
      <c r="L26" s="68"/>
      <c r="M26" s="68"/>
      <c r="N26" s="68"/>
      <c r="O26" s="68"/>
      <c r="P26" s="83"/>
      <c r="Q26" s="83"/>
    </row>
    <row r="27" spans="1:43" s="69" customFormat="1" x14ac:dyDescent="0.2">
      <c r="B27" s="74"/>
      <c r="D27" s="74"/>
      <c r="I27" s="68"/>
      <c r="J27" s="68"/>
      <c r="K27" s="68"/>
      <c r="L27" s="68"/>
      <c r="M27" s="68"/>
      <c r="N27" s="68"/>
      <c r="O27" s="68"/>
      <c r="P27" s="83"/>
      <c r="Q27" s="83"/>
    </row>
    <row r="28" spans="1:43" s="69" customFormat="1" x14ac:dyDescent="0.2">
      <c r="B28" s="75"/>
      <c r="C28" s="68"/>
      <c r="D28" s="75"/>
      <c r="E28" s="68"/>
      <c r="F28" s="76"/>
      <c r="G28" s="76"/>
      <c r="H28" s="68"/>
      <c r="I28" s="68"/>
      <c r="J28" s="68"/>
      <c r="K28" s="68"/>
      <c r="L28" s="68"/>
      <c r="M28" s="68"/>
      <c r="N28" s="68"/>
      <c r="O28" s="68"/>
      <c r="P28" s="83"/>
      <c r="Q28" s="83"/>
    </row>
    <row r="29" spans="1:43" s="69" customFormat="1" x14ac:dyDescent="0.2">
      <c r="B29" s="75"/>
      <c r="C29" s="68"/>
      <c r="D29" s="75"/>
      <c r="E29" s="68"/>
      <c r="F29" s="76"/>
      <c r="G29" s="76"/>
      <c r="H29" s="68"/>
      <c r="I29" s="68"/>
      <c r="J29" s="68"/>
      <c r="K29" s="68"/>
      <c r="L29" s="68"/>
      <c r="M29" s="68"/>
      <c r="N29" s="68"/>
      <c r="O29" s="68"/>
      <c r="P29" s="83"/>
      <c r="Q29" s="83"/>
    </row>
    <row r="30" spans="1:43" s="69" customFormat="1" x14ac:dyDescent="0.2">
      <c r="B30" s="75"/>
      <c r="C30" s="68"/>
      <c r="D30" s="75"/>
      <c r="E30" s="68"/>
      <c r="F30" s="76"/>
      <c r="G30" s="76"/>
      <c r="H30" s="68"/>
      <c r="I30" s="68"/>
      <c r="J30" s="68"/>
      <c r="K30" s="68"/>
      <c r="L30" s="68"/>
      <c r="M30" s="68"/>
      <c r="N30" s="68"/>
      <c r="O30" s="68"/>
      <c r="P30" s="83"/>
      <c r="Q30" s="83"/>
    </row>
    <row r="31" spans="1:43" s="69" customFormat="1" x14ac:dyDescent="0.2">
      <c r="B31" s="75"/>
      <c r="C31" s="68"/>
      <c r="D31" s="75"/>
      <c r="E31" s="68"/>
      <c r="F31" s="76"/>
      <c r="G31" s="76"/>
      <c r="H31" s="68"/>
      <c r="I31" s="68"/>
      <c r="J31" s="68"/>
      <c r="K31" s="68"/>
      <c r="L31" s="68"/>
      <c r="M31" s="68"/>
      <c r="N31" s="68"/>
      <c r="O31" s="68"/>
      <c r="P31" s="83"/>
      <c r="Q31" s="83"/>
    </row>
    <row r="32" spans="1:43" s="69" customFormat="1" x14ac:dyDescent="0.2">
      <c r="B32" s="75"/>
      <c r="C32" s="68"/>
      <c r="D32" s="75"/>
      <c r="E32" s="68"/>
      <c r="F32" s="76"/>
      <c r="G32" s="76"/>
      <c r="H32" s="68"/>
      <c r="I32" s="68"/>
      <c r="J32" s="68"/>
      <c r="K32" s="68"/>
      <c r="L32" s="68"/>
      <c r="M32" s="68"/>
      <c r="N32" s="68"/>
      <c r="O32" s="68"/>
      <c r="P32" s="83"/>
      <c r="Q32" s="83"/>
    </row>
    <row r="33" spans="2:17" s="69" customFormat="1" x14ac:dyDescent="0.2">
      <c r="B33" s="75"/>
      <c r="C33" s="68"/>
      <c r="D33" s="75"/>
      <c r="E33" s="68"/>
      <c r="F33" s="76"/>
      <c r="G33" s="76"/>
      <c r="H33" s="68"/>
      <c r="I33" s="68"/>
      <c r="J33" s="68"/>
      <c r="K33" s="68"/>
      <c r="L33" s="68"/>
      <c r="M33" s="68"/>
      <c r="N33" s="68"/>
      <c r="O33" s="68"/>
      <c r="P33" s="83"/>
      <c r="Q33" s="83"/>
    </row>
    <row r="34" spans="2:17" s="69" customFormat="1" x14ac:dyDescent="0.2">
      <c r="B34" s="75"/>
      <c r="C34" s="68"/>
      <c r="D34" s="75"/>
      <c r="E34" s="68"/>
      <c r="F34" s="76"/>
      <c r="G34" s="76"/>
      <c r="H34" s="68"/>
      <c r="I34" s="68"/>
      <c r="J34" s="68"/>
      <c r="K34" s="68"/>
      <c r="L34" s="68"/>
      <c r="M34" s="68"/>
      <c r="N34" s="68"/>
      <c r="O34" s="68"/>
      <c r="P34" s="83"/>
      <c r="Q34" s="83"/>
    </row>
    <row r="35" spans="2:17" s="69" customFormat="1" x14ac:dyDescent="0.2">
      <c r="B35" s="75"/>
      <c r="C35" s="68"/>
      <c r="D35" s="75"/>
      <c r="E35" s="68"/>
      <c r="F35" s="76"/>
      <c r="G35" s="76"/>
      <c r="H35" s="68"/>
      <c r="I35" s="68"/>
      <c r="J35" s="68"/>
      <c r="K35" s="68"/>
      <c r="L35" s="68"/>
      <c r="M35" s="68"/>
      <c r="N35" s="68"/>
      <c r="O35" s="68"/>
      <c r="P35" s="83"/>
      <c r="Q35" s="83"/>
    </row>
    <row r="36" spans="2:17" s="69" customFormat="1" x14ac:dyDescent="0.2">
      <c r="B36" s="75"/>
      <c r="C36" s="68"/>
      <c r="D36" s="75"/>
      <c r="E36" s="68"/>
      <c r="F36" s="76"/>
      <c r="G36" s="76"/>
      <c r="H36" s="68"/>
      <c r="I36" s="68"/>
      <c r="J36" s="68"/>
      <c r="K36" s="68"/>
      <c r="L36" s="68"/>
      <c r="M36" s="68"/>
      <c r="N36" s="68"/>
      <c r="O36" s="68"/>
      <c r="P36" s="83"/>
      <c r="Q36" s="83"/>
    </row>
    <row r="37" spans="2:17" s="69" customFormat="1" x14ac:dyDescent="0.2">
      <c r="B37" s="75"/>
      <c r="C37" s="75"/>
      <c r="D37" s="75"/>
      <c r="E37" s="75"/>
      <c r="F37" s="68"/>
      <c r="G37" s="76"/>
      <c r="H37" s="68"/>
      <c r="I37" s="68"/>
      <c r="J37" s="68"/>
      <c r="K37" s="68"/>
      <c r="L37" s="68"/>
      <c r="M37" s="68"/>
      <c r="N37" s="68"/>
      <c r="O37" s="68"/>
      <c r="P37" s="83"/>
      <c r="Q37" s="83"/>
    </row>
    <row r="38" spans="2:17" s="69" customFormat="1" x14ac:dyDescent="0.2">
      <c r="B38" s="75"/>
      <c r="C38" s="68"/>
      <c r="D38" s="75"/>
      <c r="E38" s="68"/>
      <c r="F38" s="76"/>
      <c r="G38" s="76"/>
      <c r="H38" s="68"/>
      <c r="I38" s="68"/>
      <c r="J38" s="68"/>
      <c r="K38" s="68"/>
      <c r="L38" s="68"/>
      <c r="M38" s="68"/>
      <c r="N38" s="68"/>
      <c r="O38" s="68"/>
      <c r="P38" s="83"/>
      <c r="Q38" s="83"/>
    </row>
    <row r="39" spans="2:17" s="69" customFormat="1" x14ac:dyDescent="0.2">
      <c r="B39" s="75"/>
      <c r="C39" s="68"/>
      <c r="D39" s="75"/>
      <c r="E39" s="68"/>
      <c r="F39" s="76"/>
      <c r="G39" s="76"/>
      <c r="H39" s="68"/>
      <c r="I39" s="68"/>
      <c r="J39" s="68"/>
      <c r="K39" s="68"/>
      <c r="L39" s="68"/>
      <c r="M39" s="68"/>
      <c r="N39" s="68"/>
      <c r="O39" s="68"/>
      <c r="P39" s="83"/>
      <c r="Q39" s="83"/>
    </row>
    <row r="40" spans="2:17" s="69" customFormat="1" x14ac:dyDescent="0.2">
      <c r="B40" s="75"/>
      <c r="C40" s="68"/>
      <c r="D40" s="75"/>
      <c r="E40" s="68"/>
      <c r="F40" s="76"/>
      <c r="G40" s="76"/>
      <c r="H40" s="68"/>
      <c r="I40" s="68"/>
      <c r="J40" s="68"/>
      <c r="K40" s="68"/>
      <c r="L40" s="68"/>
      <c r="M40" s="68"/>
      <c r="N40" s="68"/>
      <c r="O40" s="68"/>
      <c r="P40" s="83"/>
      <c r="Q40" s="83"/>
    </row>
    <row r="41" spans="2:17" s="69" customFormat="1" x14ac:dyDescent="0.2">
      <c r="B41" s="75"/>
      <c r="C41" s="68"/>
      <c r="D41" s="75"/>
      <c r="E41" s="68"/>
      <c r="F41" s="76"/>
      <c r="G41" s="76"/>
      <c r="H41" s="68"/>
      <c r="I41" s="68"/>
      <c r="J41" s="68"/>
      <c r="K41" s="68"/>
      <c r="L41" s="68"/>
      <c r="M41" s="68"/>
      <c r="N41" s="68"/>
      <c r="O41" s="68"/>
      <c r="P41" s="83"/>
      <c r="Q41" s="83"/>
    </row>
    <row r="42" spans="2:17" s="69" customFormat="1" x14ac:dyDescent="0.2">
      <c r="B42" s="75"/>
      <c r="C42" s="68"/>
      <c r="D42" s="75"/>
      <c r="E42" s="68"/>
      <c r="F42" s="76"/>
      <c r="G42" s="76"/>
      <c r="H42" s="68"/>
      <c r="I42" s="68"/>
      <c r="J42" s="68"/>
      <c r="K42" s="68"/>
      <c r="L42" s="68"/>
      <c r="M42" s="68"/>
      <c r="N42" s="68"/>
      <c r="O42" s="68"/>
      <c r="P42" s="83"/>
      <c r="Q42" s="83"/>
    </row>
    <row r="43" spans="2:17" s="69" customFormat="1" x14ac:dyDescent="0.2">
      <c r="B43" s="75"/>
      <c r="C43" s="68"/>
      <c r="D43" s="75"/>
      <c r="E43" s="68"/>
      <c r="F43" s="76"/>
      <c r="G43" s="76"/>
      <c r="H43" s="68"/>
      <c r="I43" s="68"/>
      <c r="J43" s="68"/>
      <c r="K43" s="68"/>
      <c r="L43" s="68"/>
      <c r="M43" s="68"/>
      <c r="N43" s="68"/>
      <c r="O43" s="68"/>
      <c r="P43" s="83"/>
      <c r="Q43" s="83"/>
    </row>
    <row r="44" spans="2:17" s="69" customFormat="1" x14ac:dyDescent="0.2">
      <c r="B44" s="75"/>
      <c r="C44" s="68"/>
      <c r="D44" s="75"/>
      <c r="E44" s="68"/>
      <c r="F44" s="76"/>
      <c r="G44" s="76"/>
      <c r="H44" s="68"/>
      <c r="I44" s="68"/>
      <c r="J44" s="68"/>
      <c r="K44" s="68"/>
      <c r="L44" s="68"/>
      <c r="M44" s="68"/>
      <c r="N44" s="68"/>
      <c r="O44" s="68"/>
      <c r="P44" s="83"/>
      <c r="Q44" s="83"/>
    </row>
    <row r="45" spans="2:17" s="69" customFormat="1" x14ac:dyDescent="0.2">
      <c r="B45" s="75"/>
      <c r="C45" s="68"/>
      <c r="D45" s="75"/>
      <c r="E45" s="68"/>
      <c r="F45" s="76"/>
      <c r="G45" s="76"/>
      <c r="H45" s="68"/>
      <c r="I45" s="68"/>
      <c r="J45" s="68"/>
      <c r="K45" s="68"/>
      <c r="L45" s="68"/>
      <c r="M45" s="68"/>
      <c r="N45" s="68"/>
      <c r="O45" s="68"/>
      <c r="P45" s="83"/>
      <c r="Q45" s="83"/>
    </row>
    <row r="46" spans="2:17" s="69" customFormat="1" x14ac:dyDescent="0.2">
      <c r="B46" s="75"/>
      <c r="C46" s="68"/>
      <c r="D46" s="75"/>
      <c r="E46" s="68"/>
      <c r="F46" s="76"/>
      <c r="G46" s="76"/>
      <c r="H46" s="68"/>
      <c r="I46" s="68"/>
      <c r="J46" s="68"/>
      <c r="K46" s="68"/>
      <c r="L46" s="68"/>
      <c r="M46" s="68"/>
      <c r="N46" s="68"/>
      <c r="O46" s="68"/>
      <c r="P46" s="83"/>
      <c r="Q46" s="83"/>
    </row>
    <row r="47" spans="2:17" s="69" customFormat="1" x14ac:dyDescent="0.2">
      <c r="B47" s="75"/>
      <c r="C47" s="75"/>
      <c r="D47" s="75"/>
      <c r="E47" s="75"/>
      <c r="F47" s="76"/>
      <c r="G47" s="76"/>
      <c r="H47" s="68"/>
      <c r="I47" s="68"/>
      <c r="J47" s="68"/>
      <c r="K47" s="68"/>
      <c r="L47" s="68"/>
      <c r="M47" s="68"/>
      <c r="N47" s="68"/>
      <c r="O47" s="68"/>
      <c r="P47" s="83"/>
      <c r="Q47" s="83"/>
    </row>
    <row r="48" spans="2:17" s="69" customFormat="1" x14ac:dyDescent="0.2">
      <c r="B48" s="75"/>
      <c r="C48" s="75"/>
      <c r="D48" s="75"/>
      <c r="E48" s="75"/>
      <c r="F48" s="76"/>
      <c r="G48" s="76"/>
      <c r="H48" s="68"/>
      <c r="I48" s="68"/>
      <c r="J48" s="68"/>
      <c r="K48" s="68"/>
      <c r="L48" s="68"/>
      <c r="M48" s="68"/>
      <c r="N48" s="68"/>
      <c r="O48" s="68"/>
      <c r="P48" s="83"/>
      <c r="Q48" s="83"/>
    </row>
    <row r="49" spans="2:17" s="69" customFormat="1" x14ac:dyDescent="0.2">
      <c r="B49" s="75"/>
      <c r="C49" s="75"/>
      <c r="D49" s="75"/>
      <c r="E49" s="75"/>
      <c r="F49" s="68"/>
      <c r="G49" s="76"/>
      <c r="H49" s="68"/>
      <c r="I49" s="68"/>
      <c r="J49" s="68"/>
      <c r="K49" s="68"/>
      <c r="L49" s="68"/>
      <c r="M49" s="68"/>
      <c r="N49" s="68"/>
      <c r="O49" s="68"/>
      <c r="P49" s="83"/>
      <c r="Q49" s="83"/>
    </row>
    <row r="50" spans="2:17" s="69" customFormat="1" x14ac:dyDescent="0.2">
      <c r="B50" s="75"/>
      <c r="C50" s="68"/>
      <c r="D50" s="75"/>
      <c r="E50" s="68"/>
      <c r="F50" s="76"/>
      <c r="G50" s="76"/>
      <c r="H50" s="68"/>
      <c r="I50" s="68"/>
      <c r="J50" s="68"/>
      <c r="K50" s="68"/>
      <c r="L50" s="68"/>
      <c r="M50" s="68"/>
      <c r="N50" s="68"/>
      <c r="O50" s="68"/>
      <c r="P50" s="83"/>
      <c r="Q50" s="83"/>
    </row>
    <row r="51" spans="2:17" s="69" customFormat="1" x14ac:dyDescent="0.2"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83"/>
      <c r="Q51" s="83"/>
    </row>
    <row r="52" spans="2:17" s="69" customFormat="1" x14ac:dyDescent="0.2"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83"/>
      <c r="Q52" s="83"/>
    </row>
    <row r="53" spans="2:17" s="69" customFormat="1" x14ac:dyDescent="0.2"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83"/>
      <c r="Q53" s="83"/>
    </row>
    <row r="54" spans="2:17" s="69" customFormat="1" x14ac:dyDescent="0.2"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83"/>
      <c r="Q54" s="83"/>
    </row>
    <row r="55" spans="2:17" s="69" customFormat="1" x14ac:dyDescent="0.2"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83"/>
      <c r="Q55" s="83"/>
    </row>
    <row r="56" spans="2:17" s="69" customFormat="1" x14ac:dyDescent="0.2"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83"/>
      <c r="Q56" s="83"/>
    </row>
    <row r="57" spans="2:17" s="69" customFormat="1" x14ac:dyDescent="0.2"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83"/>
      <c r="Q57" s="83"/>
    </row>
    <row r="58" spans="2:17" s="69" customFormat="1" x14ac:dyDescent="0.2"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83"/>
      <c r="Q58" s="83"/>
    </row>
    <row r="59" spans="2:17" s="69" customFormat="1" x14ac:dyDescent="0.2"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83"/>
      <c r="Q59" s="83"/>
    </row>
    <row r="60" spans="2:17" s="69" customFormat="1" x14ac:dyDescent="0.2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83"/>
      <c r="Q60" s="83"/>
    </row>
    <row r="61" spans="2:17" s="69" customFormat="1" x14ac:dyDescent="0.2"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83"/>
      <c r="Q61" s="83"/>
    </row>
    <row r="62" spans="2:17" s="69" customFormat="1" x14ac:dyDescent="0.2"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83"/>
      <c r="Q62" s="83"/>
    </row>
    <row r="63" spans="2:17" s="69" customFormat="1" x14ac:dyDescent="0.2"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83"/>
      <c r="Q63" s="83"/>
    </row>
    <row r="64" spans="2:17" s="69" customFormat="1" x14ac:dyDescent="0.2"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83"/>
      <c r="Q64" s="83"/>
    </row>
    <row r="65" spans="2:17" s="69" customFormat="1" x14ac:dyDescent="0.2"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83"/>
      <c r="Q65" s="83"/>
    </row>
    <row r="66" spans="2:17" s="69" customFormat="1" x14ac:dyDescent="0.2"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83"/>
      <c r="Q66" s="83"/>
    </row>
    <row r="67" spans="2:17" s="69" customFormat="1" x14ac:dyDescent="0.2"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83"/>
      <c r="Q67" s="83"/>
    </row>
    <row r="68" spans="2:17" s="69" customFormat="1" x14ac:dyDescent="0.2"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83"/>
      <c r="Q68" s="83"/>
    </row>
    <row r="69" spans="2:17" s="69" customFormat="1" x14ac:dyDescent="0.2"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83"/>
      <c r="Q69" s="83"/>
    </row>
    <row r="70" spans="2:17" s="69" customFormat="1" x14ac:dyDescent="0.2"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83"/>
      <c r="Q70" s="83"/>
    </row>
    <row r="71" spans="2:17" s="69" customFormat="1" x14ac:dyDescent="0.2"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83"/>
      <c r="Q71" s="83"/>
    </row>
    <row r="72" spans="2:17" s="69" customFormat="1" x14ac:dyDescent="0.2"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83"/>
      <c r="Q72" s="83"/>
    </row>
    <row r="73" spans="2:17" s="69" customFormat="1" x14ac:dyDescent="0.2"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83"/>
      <c r="Q73" s="83"/>
    </row>
    <row r="74" spans="2:17" s="69" customFormat="1" x14ac:dyDescent="0.2"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83"/>
      <c r="Q74" s="83"/>
    </row>
    <row r="75" spans="2:17" s="69" customFormat="1" x14ac:dyDescent="0.2"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83"/>
      <c r="Q75" s="83"/>
    </row>
    <row r="76" spans="2:17" s="69" customFormat="1" x14ac:dyDescent="0.2"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83"/>
      <c r="Q76" s="83"/>
    </row>
    <row r="77" spans="2:17" s="69" customFormat="1" x14ac:dyDescent="0.2"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83"/>
      <c r="Q77" s="83"/>
    </row>
    <row r="78" spans="2:17" s="69" customFormat="1" x14ac:dyDescent="0.2"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83"/>
      <c r="Q78" s="83"/>
    </row>
    <row r="79" spans="2:17" s="69" customFormat="1" x14ac:dyDescent="0.2"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83"/>
      <c r="Q79" s="83"/>
    </row>
    <row r="80" spans="2:17" s="69" customFormat="1" x14ac:dyDescent="0.2"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83"/>
      <c r="Q80" s="83"/>
    </row>
    <row r="81" spans="2:17" s="69" customFormat="1" x14ac:dyDescent="0.2"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83"/>
      <c r="Q81" s="83"/>
    </row>
    <row r="82" spans="2:17" s="69" customFormat="1" x14ac:dyDescent="0.2"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83"/>
      <c r="Q82" s="83"/>
    </row>
    <row r="83" spans="2:17" s="69" customFormat="1" x14ac:dyDescent="0.2"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83"/>
      <c r="Q83" s="83"/>
    </row>
    <row r="84" spans="2:17" s="69" customFormat="1" x14ac:dyDescent="0.2"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83"/>
      <c r="Q84" s="83"/>
    </row>
    <row r="85" spans="2:17" s="69" customFormat="1" x14ac:dyDescent="0.2"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83"/>
      <c r="Q85" s="83"/>
    </row>
    <row r="86" spans="2:17" s="69" customFormat="1" x14ac:dyDescent="0.2"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83"/>
      <c r="Q86" s="83"/>
    </row>
    <row r="87" spans="2:17" s="69" customFormat="1" x14ac:dyDescent="0.2"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83"/>
      <c r="Q87" s="83"/>
    </row>
    <row r="88" spans="2:17" s="69" customFormat="1" x14ac:dyDescent="0.2"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83"/>
      <c r="Q88" s="83"/>
    </row>
    <row r="89" spans="2:17" s="69" customFormat="1" x14ac:dyDescent="0.2"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83"/>
      <c r="Q89" s="83"/>
    </row>
    <row r="90" spans="2:17" s="69" customFormat="1" x14ac:dyDescent="0.2"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83"/>
      <c r="Q90" s="83"/>
    </row>
    <row r="91" spans="2:17" s="69" customFormat="1" x14ac:dyDescent="0.2"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83"/>
      <c r="Q91" s="83"/>
    </row>
    <row r="92" spans="2:17" s="69" customFormat="1" x14ac:dyDescent="0.2"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83"/>
      <c r="Q92" s="83"/>
    </row>
    <row r="93" spans="2:17" s="69" customFormat="1" x14ac:dyDescent="0.2"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83"/>
      <c r="Q93" s="83"/>
    </row>
    <row r="94" spans="2:17" s="69" customFormat="1" x14ac:dyDescent="0.2"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83"/>
      <c r="Q94" s="83"/>
    </row>
    <row r="95" spans="2:17" s="69" customFormat="1" x14ac:dyDescent="0.2"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83"/>
      <c r="Q95" s="83"/>
    </row>
    <row r="96" spans="2:17" s="69" customFormat="1" x14ac:dyDescent="0.2"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83"/>
      <c r="Q96" s="83"/>
    </row>
    <row r="97" spans="2:17" s="69" customFormat="1" x14ac:dyDescent="0.2"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83"/>
      <c r="Q97" s="83"/>
    </row>
    <row r="98" spans="2:17" s="69" customFormat="1" x14ac:dyDescent="0.2"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83"/>
      <c r="Q98" s="83"/>
    </row>
    <row r="99" spans="2:17" s="69" customFormat="1" x14ac:dyDescent="0.2"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83"/>
      <c r="Q99" s="83"/>
    </row>
    <row r="100" spans="2:17" s="69" customFormat="1" x14ac:dyDescent="0.2"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83"/>
      <c r="Q100" s="83"/>
    </row>
    <row r="101" spans="2:17" s="69" customFormat="1" x14ac:dyDescent="0.2"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83"/>
      <c r="Q101" s="83"/>
    </row>
    <row r="102" spans="2:17" s="69" customFormat="1" x14ac:dyDescent="0.2"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83"/>
      <c r="Q102" s="83"/>
    </row>
    <row r="103" spans="2:17" s="69" customFormat="1" x14ac:dyDescent="0.2"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83"/>
      <c r="Q103" s="83"/>
    </row>
    <row r="104" spans="2:17" s="69" customFormat="1" x14ac:dyDescent="0.2"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83"/>
      <c r="Q104" s="83"/>
    </row>
    <row r="105" spans="2:17" s="69" customFormat="1" x14ac:dyDescent="0.2"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83"/>
      <c r="Q105" s="83"/>
    </row>
    <row r="106" spans="2:17" s="69" customFormat="1" x14ac:dyDescent="0.2"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83"/>
      <c r="Q106" s="83"/>
    </row>
    <row r="107" spans="2:17" s="69" customFormat="1" x14ac:dyDescent="0.2"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83"/>
      <c r="Q107" s="83"/>
    </row>
    <row r="108" spans="2:17" s="69" customFormat="1" x14ac:dyDescent="0.2"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83"/>
      <c r="Q108" s="83"/>
    </row>
    <row r="109" spans="2:17" s="69" customFormat="1" x14ac:dyDescent="0.2"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83"/>
      <c r="Q109" s="83"/>
    </row>
    <row r="110" spans="2:17" s="69" customFormat="1" x14ac:dyDescent="0.2"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83"/>
      <c r="Q110" s="83"/>
    </row>
    <row r="111" spans="2:17" s="69" customFormat="1" x14ac:dyDescent="0.2"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83"/>
      <c r="Q111" s="83"/>
    </row>
    <row r="112" spans="2:17" s="69" customFormat="1" x14ac:dyDescent="0.2"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83"/>
      <c r="Q112" s="83"/>
    </row>
    <row r="113" spans="2:17" s="69" customFormat="1" x14ac:dyDescent="0.2"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83"/>
      <c r="Q113" s="83"/>
    </row>
    <row r="114" spans="2:17" s="69" customFormat="1" x14ac:dyDescent="0.2">
      <c r="B114" s="68"/>
      <c r="C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  <c r="P114" s="83"/>
      <c r="Q114" s="83"/>
    </row>
    <row r="115" spans="2:17" s="69" customFormat="1" x14ac:dyDescent="0.2"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  <c r="P115" s="83"/>
      <c r="Q115" s="83"/>
    </row>
    <row r="116" spans="2:17" s="69" customFormat="1" x14ac:dyDescent="0.2"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  <c r="P116" s="83"/>
      <c r="Q116" s="83"/>
    </row>
    <row r="117" spans="2:17" s="69" customFormat="1" x14ac:dyDescent="0.2">
      <c r="B117" s="68"/>
      <c r="C117" s="68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  <c r="P117" s="83"/>
      <c r="Q117" s="83"/>
    </row>
    <row r="118" spans="2:17" s="69" customFormat="1" x14ac:dyDescent="0.2"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83"/>
      <c r="Q118" s="83"/>
    </row>
    <row r="119" spans="2:17" s="69" customFormat="1" x14ac:dyDescent="0.2"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83"/>
      <c r="Q119" s="83"/>
    </row>
    <row r="120" spans="2:17" s="69" customFormat="1" x14ac:dyDescent="0.2"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  <c r="P120" s="83"/>
      <c r="Q120" s="83"/>
    </row>
    <row r="121" spans="2:17" s="69" customFormat="1" x14ac:dyDescent="0.2">
      <c r="B121" s="68"/>
      <c r="C121" s="68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  <c r="P121" s="83"/>
      <c r="Q121" s="83"/>
    </row>
    <row r="122" spans="2:17" s="69" customFormat="1" x14ac:dyDescent="0.2"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83"/>
      <c r="Q122" s="83"/>
    </row>
    <row r="123" spans="2:17" s="69" customFormat="1" x14ac:dyDescent="0.2">
      <c r="B123" s="68"/>
      <c r="C123" s="68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83"/>
      <c r="Q123" s="83"/>
    </row>
    <row r="124" spans="2:17" s="69" customFormat="1" x14ac:dyDescent="0.2"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  <c r="P124" s="83"/>
      <c r="Q124" s="83"/>
    </row>
    <row r="125" spans="2:17" s="69" customFormat="1" x14ac:dyDescent="0.2"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83"/>
      <c r="Q125" s="83"/>
    </row>
    <row r="126" spans="2:17" s="69" customFormat="1" x14ac:dyDescent="0.2"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83"/>
      <c r="Q126" s="83"/>
    </row>
    <row r="127" spans="2:17" s="69" customFormat="1" x14ac:dyDescent="0.2">
      <c r="B127" s="68"/>
      <c r="C127" s="68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  <c r="P127" s="83"/>
      <c r="Q127" s="83"/>
    </row>
    <row r="128" spans="2:17" s="69" customFormat="1" x14ac:dyDescent="0.2">
      <c r="B128" s="68"/>
      <c r="C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83"/>
      <c r="Q128" s="83"/>
    </row>
    <row r="129" spans="2:17" s="69" customFormat="1" x14ac:dyDescent="0.2">
      <c r="B129" s="68"/>
      <c r="C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  <c r="P129" s="83"/>
      <c r="Q129" s="83"/>
    </row>
    <row r="130" spans="2:17" s="69" customFormat="1" x14ac:dyDescent="0.2">
      <c r="B130" s="68"/>
      <c r="C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83"/>
      <c r="Q130" s="83"/>
    </row>
    <row r="131" spans="2:17" s="69" customFormat="1" x14ac:dyDescent="0.2">
      <c r="B131" s="68"/>
      <c r="C131" s="68"/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8"/>
      <c r="P131" s="83"/>
      <c r="Q131" s="83"/>
    </row>
    <row r="132" spans="2:17" s="69" customFormat="1" x14ac:dyDescent="0.2">
      <c r="B132" s="68"/>
      <c r="C132" s="68"/>
      <c r="D132" s="68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  <c r="P132" s="83"/>
      <c r="Q132" s="83"/>
    </row>
    <row r="133" spans="2:17" s="69" customFormat="1" x14ac:dyDescent="0.2">
      <c r="B133" s="68"/>
      <c r="C133" s="68"/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  <c r="P133" s="83"/>
      <c r="Q133" s="83"/>
    </row>
    <row r="134" spans="2:17" s="69" customFormat="1" x14ac:dyDescent="0.2">
      <c r="B134" s="68"/>
      <c r="C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  <c r="P134" s="83"/>
      <c r="Q134" s="83"/>
    </row>
    <row r="135" spans="2:17" s="69" customFormat="1" x14ac:dyDescent="0.2">
      <c r="B135" s="68"/>
      <c r="C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  <c r="P135" s="83"/>
      <c r="Q135" s="83"/>
    </row>
    <row r="136" spans="2:17" s="69" customFormat="1" x14ac:dyDescent="0.2">
      <c r="B136" s="68"/>
      <c r="C136" s="68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8"/>
      <c r="P136" s="83"/>
      <c r="Q136" s="83"/>
    </row>
    <row r="137" spans="2:17" s="69" customFormat="1" x14ac:dyDescent="0.2">
      <c r="B137" s="68"/>
      <c r="C137" s="68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  <c r="P137" s="83"/>
      <c r="Q137" s="83"/>
    </row>
    <row r="138" spans="2:17" s="69" customFormat="1" x14ac:dyDescent="0.2">
      <c r="B138" s="68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83"/>
      <c r="Q138" s="83"/>
    </row>
    <row r="139" spans="2:17" s="69" customFormat="1" x14ac:dyDescent="0.2"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83"/>
      <c r="Q139" s="83"/>
    </row>
    <row r="140" spans="2:17" s="69" customFormat="1" x14ac:dyDescent="0.2"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83"/>
      <c r="Q140" s="83"/>
    </row>
    <row r="141" spans="2:17" s="69" customFormat="1" x14ac:dyDescent="0.2">
      <c r="B141" s="68"/>
      <c r="C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  <c r="P141" s="83"/>
      <c r="Q141" s="83"/>
    </row>
    <row r="142" spans="2:17" s="69" customFormat="1" x14ac:dyDescent="0.2">
      <c r="B142" s="68"/>
      <c r="C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  <c r="P142" s="83"/>
      <c r="Q142" s="83"/>
    </row>
    <row r="143" spans="2:17" s="69" customFormat="1" x14ac:dyDescent="0.2">
      <c r="B143" s="68"/>
      <c r="C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  <c r="P143" s="83"/>
      <c r="Q143" s="83"/>
    </row>
    <row r="144" spans="2:17" s="69" customFormat="1" x14ac:dyDescent="0.2">
      <c r="B144" s="68"/>
      <c r="C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83"/>
      <c r="Q144" s="83"/>
    </row>
    <row r="145" spans="2:17" s="69" customFormat="1" x14ac:dyDescent="0.2">
      <c r="B145" s="68"/>
      <c r="C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  <c r="P145" s="83"/>
      <c r="Q145" s="83"/>
    </row>
  </sheetData>
  <sheetProtection sheet="1" objects="1" formatCells="0" formatColumns="0" formatRows="0" insertColumns="0" insertRows="0" insertHyperlinks="0" deleteColumns="0" deleteRows="0" sort="0" autoFilter="0" pivotTables="0"/>
  <mergeCells count="14">
    <mergeCell ref="A1:N1"/>
    <mergeCell ref="B10:B15"/>
    <mergeCell ref="C10:C15"/>
    <mergeCell ref="D7:E7"/>
    <mergeCell ref="D10:D15"/>
    <mergeCell ref="E10:E15"/>
    <mergeCell ref="B7:C8"/>
    <mergeCell ref="D8:E8"/>
    <mergeCell ref="A10:A15"/>
    <mergeCell ref="A7:A9"/>
    <mergeCell ref="F7:H8"/>
    <mergeCell ref="O7:O9"/>
    <mergeCell ref="I7:K8"/>
    <mergeCell ref="L7:N8"/>
  </mergeCells>
  <phoneticPr fontId="0" type="noConversion"/>
  <dataValidations count="2">
    <dataValidation type="list" allowBlank="1" showInputMessage="1" showErrorMessage="1" sqref="O10:O15">
      <formula1>$P$7:$P$8</formula1>
    </dataValidation>
    <dataValidation type="date" errorStyle="warning" allowBlank="1" showInputMessage="1" showErrorMessage="1" error="Проверьте правильность вводимой даты. Она не попадает в диапазон рабочего года." sqref="I10:I15 F10:F15">
      <formula1>$F$3</formula1>
      <formula2>$F$5</formula2>
    </dataValidation>
  </dataValidations>
  <pageMargins left="0.39370078740157483" right="0.39370078740157483" top="0.59055118110236227" bottom="0.39370078740157483" header="0.31496062992125984" footer="0.31496062992125984"/>
  <pageSetup paperSize="9" orientation="landscape" blackAndWhite="1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6"/>
  <sheetViews>
    <sheetView workbookViewId="0"/>
  </sheetViews>
  <sheetFormatPr defaultRowHeight="12.75" x14ac:dyDescent="0.2"/>
  <cols>
    <col min="1" max="1" width="1.6640625" style="27" customWidth="1"/>
    <col min="2" max="17" width="11.6640625" style="27" customWidth="1"/>
    <col min="18" max="16384" width="9.33203125" style="27"/>
  </cols>
  <sheetData>
    <row r="1" spans="2:13" ht="15" customHeight="1" x14ac:dyDescent="0.25">
      <c r="B1" s="117" t="s">
        <v>26</v>
      </c>
      <c r="C1" s="117"/>
      <c r="D1" s="117"/>
      <c r="E1" s="117"/>
      <c r="F1" s="117"/>
      <c r="G1" s="117"/>
      <c r="I1" s="117" t="s">
        <v>27</v>
      </c>
      <c r="J1" s="117"/>
      <c r="K1" s="117"/>
    </row>
    <row r="3" spans="2:13" x14ac:dyDescent="0.2">
      <c r="B3" s="28">
        <f>'Компенсация 2'!F3</f>
        <v>0</v>
      </c>
      <c r="C3" s="28">
        <f>'Компенсация 2'!D8-1</f>
        <v>-1</v>
      </c>
      <c r="D3" s="29">
        <f>IF(C3&lt;B3,0,C3-B3+1)</f>
        <v>0</v>
      </c>
      <c r="E3" s="28">
        <f>'Компенсация 2'!D8</f>
        <v>0</v>
      </c>
      <c r="F3" s="28">
        <f>'Компенсация 2'!F5</f>
        <v>0</v>
      </c>
      <c r="G3" s="29">
        <f>IF(F3&lt;E3,0,F3-E3+1)</f>
        <v>1</v>
      </c>
      <c r="I3" s="28">
        <f>'Компенсация 1'!G3</f>
        <v>0</v>
      </c>
      <c r="J3" s="36">
        <f>'Компенсация 1'!G5</f>
        <v>0</v>
      </c>
      <c r="K3" s="37">
        <f>J3-I3+1</f>
        <v>1</v>
      </c>
    </row>
    <row r="5" spans="2:13" x14ac:dyDescent="0.2">
      <c r="B5" s="116" t="s">
        <v>3</v>
      </c>
      <c r="C5" s="116"/>
      <c r="D5" s="116"/>
      <c r="E5" s="116"/>
      <c r="F5" s="116"/>
      <c r="G5" s="116"/>
      <c r="H5" s="116"/>
      <c r="I5" s="116"/>
      <c r="J5" s="116"/>
      <c r="K5" s="116"/>
    </row>
    <row r="6" spans="2:13" x14ac:dyDescent="0.2">
      <c r="B6" s="28">
        <f>IF(AND('Компенсация 2'!$F10&gt;=Расчет!$B$3,'Компенсация 2'!$F10&lt;=Расчет!$C$3),'Компенсация 2'!$F10,0)</f>
        <v>0</v>
      </c>
      <c r="C6" s="28">
        <f>IF(AND('Компенсация 2'!$G10&gt;Расчет!$C$3,Расчет!$B6&gt;=0),Расчет!$C$3,'Компенсация 2'!$G10)</f>
        <v>-1</v>
      </c>
      <c r="D6" s="30">
        <f t="shared" ref="D6:D11" si="0">IF(AND(B6&gt;0,C6&gt;0),C6-B6+1,0)</f>
        <v>0</v>
      </c>
      <c r="E6" s="28">
        <f>IF(AND('Компенсация 2'!$F10&gt;$E$3,D6=0),'Компенсация 2'!$F10,$E$3)</f>
        <v>0</v>
      </c>
      <c r="F6" s="28">
        <f>IF('Компенсация 2'!$G10&lt;Расчет!$E$3,0,'Компенсация 2'!$G10)</f>
        <v>0</v>
      </c>
      <c r="G6" s="31">
        <f t="shared" ref="G6:G11" si="1">IF(F6&lt;E6,0,F6-E6+1)</f>
        <v>1</v>
      </c>
      <c r="I6" s="28">
        <f>'Компенсация 1'!$E11</f>
        <v>0</v>
      </c>
      <c r="J6" s="28">
        <f>'Компенсация 1'!$F11</f>
        <v>0</v>
      </c>
      <c r="K6" s="31">
        <f t="shared" ref="K6:K11" si="2">IF(AND(I6&gt;0,J6&gt;0),J6-I6+1,0)</f>
        <v>0</v>
      </c>
    </row>
    <row r="7" spans="2:13" x14ac:dyDescent="0.2">
      <c r="B7" s="28">
        <f>IF(AND('Компенсация 2'!$F11&gt;=Расчет!$B$3,'Компенсация 2'!$F11&lt;=Расчет!$C$3),'Компенсация 2'!$F11,0)</f>
        <v>0</v>
      </c>
      <c r="C7" s="28">
        <f>IF(AND('Компенсация 2'!$G11&gt;Расчет!$C$3,Расчет!$B7&gt;=0),Расчет!$C$3,'Компенсация 2'!$G11)</f>
        <v>-1</v>
      </c>
      <c r="D7" s="30">
        <f t="shared" si="0"/>
        <v>0</v>
      </c>
      <c r="E7" s="28">
        <f>IF(AND('Компенсация 2'!$F11&gt;$E$3,D7=0),'Компенсация 2'!$F11,$E$3)</f>
        <v>0</v>
      </c>
      <c r="F7" s="28">
        <f>IF('Компенсация 2'!$G11&lt;Расчет!$E$3,0,'Компенсация 2'!$G11)</f>
        <v>0</v>
      </c>
      <c r="G7" s="31">
        <f t="shared" si="1"/>
        <v>1</v>
      </c>
      <c r="I7" s="28">
        <f>'Компенсация 1'!$E12</f>
        <v>0</v>
      </c>
      <c r="J7" s="28">
        <f>'Компенсация 1'!$F12</f>
        <v>0</v>
      </c>
      <c r="K7" s="31">
        <f t="shared" si="2"/>
        <v>0</v>
      </c>
    </row>
    <row r="8" spans="2:13" x14ac:dyDescent="0.2">
      <c r="B8" s="28">
        <f>IF(AND('Компенсация 2'!$F12&gt;=Расчет!$B$3,'Компенсация 2'!$F12&lt;=Расчет!$C$3),'Компенсация 2'!$F12,0)</f>
        <v>0</v>
      </c>
      <c r="C8" s="28">
        <f>IF(AND('Компенсация 2'!$G12&gt;Расчет!$C$3,Расчет!$B8&gt;=0),Расчет!$C$3,'Компенсация 2'!$G12)</f>
        <v>-1</v>
      </c>
      <c r="D8" s="30">
        <f t="shared" si="0"/>
        <v>0</v>
      </c>
      <c r="E8" s="28">
        <f>IF(AND('Компенсация 2'!$F12&gt;$E$3,D8=0),'Компенсация 2'!$F12,$E$3)</f>
        <v>0</v>
      </c>
      <c r="F8" s="28">
        <f>IF('Компенсация 2'!$G12&lt;Расчет!$E$3,0,'Компенсация 2'!$G12)</f>
        <v>0</v>
      </c>
      <c r="G8" s="31">
        <f t="shared" si="1"/>
        <v>1</v>
      </c>
      <c r="I8" s="28">
        <f>'Компенсация 1'!$E13</f>
        <v>0</v>
      </c>
      <c r="J8" s="28">
        <f>'Компенсация 1'!$F13</f>
        <v>0</v>
      </c>
      <c r="K8" s="31">
        <f t="shared" si="2"/>
        <v>0</v>
      </c>
    </row>
    <row r="9" spans="2:13" x14ac:dyDescent="0.2">
      <c r="B9" s="28">
        <f>IF(AND('Компенсация 2'!$F13&gt;=Расчет!$B$3,'Компенсация 2'!$F13&lt;=Расчет!$C$3),'Компенсация 2'!$F13,0)</f>
        <v>0</v>
      </c>
      <c r="C9" s="28">
        <f>IF(AND('Компенсация 2'!$G13&gt;Расчет!$C$3,Расчет!$B9&gt;=0),Расчет!$C$3,'Компенсация 2'!$G13)</f>
        <v>-1</v>
      </c>
      <c r="D9" s="30">
        <f t="shared" si="0"/>
        <v>0</v>
      </c>
      <c r="E9" s="28">
        <f>IF(AND('Компенсация 2'!$F13&gt;$E$3,D9=0),'Компенсация 2'!$F13,$E$3)</f>
        <v>0</v>
      </c>
      <c r="F9" s="28">
        <f>IF('Компенсация 2'!$G13&lt;Расчет!$E$3,0,'Компенсация 2'!$G13)</f>
        <v>0</v>
      </c>
      <c r="G9" s="31">
        <f t="shared" si="1"/>
        <v>1</v>
      </c>
      <c r="I9" s="28">
        <f>'Компенсация 1'!$E14</f>
        <v>0</v>
      </c>
      <c r="J9" s="28">
        <f>'Компенсация 1'!$F14</f>
        <v>0</v>
      </c>
      <c r="K9" s="31">
        <f t="shared" si="2"/>
        <v>0</v>
      </c>
    </row>
    <row r="10" spans="2:13" x14ac:dyDescent="0.2">
      <c r="B10" s="28">
        <f>IF(AND('Компенсация 2'!$F14&gt;=Расчет!$B$3,'Компенсация 2'!$F14&lt;=Расчет!$C$3),'Компенсация 2'!$F14,0)</f>
        <v>0</v>
      </c>
      <c r="C10" s="28">
        <f>IF(AND('Компенсация 2'!$G14&gt;Расчет!$C$3,Расчет!$B10&gt;=0),Расчет!$C$3,'Компенсация 2'!$G14)</f>
        <v>-1</v>
      </c>
      <c r="D10" s="30">
        <f t="shared" si="0"/>
        <v>0</v>
      </c>
      <c r="E10" s="28">
        <f>IF(AND('Компенсация 2'!$F14&gt;$E$3,D10=0),'Компенсация 2'!$F14,$E$3)</f>
        <v>0</v>
      </c>
      <c r="F10" s="28">
        <f>IF('Компенсация 2'!$G14&lt;Расчет!$E$3,0,'Компенсация 2'!$G14)</f>
        <v>0</v>
      </c>
      <c r="G10" s="31">
        <f t="shared" si="1"/>
        <v>1</v>
      </c>
      <c r="I10" s="28">
        <f>'Компенсация 1'!$E15</f>
        <v>0</v>
      </c>
      <c r="J10" s="28">
        <f>'Компенсация 1'!$F15</f>
        <v>0</v>
      </c>
      <c r="K10" s="31">
        <f t="shared" si="2"/>
        <v>0</v>
      </c>
    </row>
    <row r="11" spans="2:13" x14ac:dyDescent="0.2">
      <c r="B11" s="28">
        <f>IF(AND('Компенсация 2'!$F15&gt;=Расчет!$B$3,'Компенсация 2'!$F15&lt;=Расчет!$C$3),'Компенсация 2'!$F15,0)</f>
        <v>0</v>
      </c>
      <c r="C11" s="28">
        <f>IF(AND('Компенсация 2'!$G15&gt;Расчет!$C$3,Расчет!$B11&gt;=0),Расчет!$C$3,'Компенсация 2'!$G15)</f>
        <v>-1</v>
      </c>
      <c r="D11" s="30">
        <f t="shared" si="0"/>
        <v>0</v>
      </c>
      <c r="E11" s="28">
        <f>IF(AND('Компенсация 2'!$F15&gt;$E$3,D11=0),'Компенсация 2'!$F15,$E$3)</f>
        <v>0</v>
      </c>
      <c r="F11" s="28">
        <f>IF('Компенсация 2'!$G15&lt;Расчет!$E$3,0,'Компенсация 2'!$G15)</f>
        <v>0</v>
      </c>
      <c r="G11" s="31">
        <f t="shared" si="1"/>
        <v>1</v>
      </c>
      <c r="I11" s="28">
        <f>'Компенсация 1'!$E16</f>
        <v>0</v>
      </c>
      <c r="J11" s="28">
        <f>'Компенсация 1'!$F16</f>
        <v>0</v>
      </c>
      <c r="K11" s="31">
        <f t="shared" si="2"/>
        <v>0</v>
      </c>
    </row>
    <row r="12" spans="2:13" ht="13.5" thickBot="1" x14ac:dyDescent="0.25">
      <c r="D12" s="31">
        <f>SUM(D6:D11)</f>
        <v>0</v>
      </c>
      <c r="G12" s="31">
        <f>SUM(G6:G11)</f>
        <v>6</v>
      </c>
      <c r="K12" s="31">
        <f>SUM(K6:K11)</f>
        <v>0</v>
      </c>
    </row>
    <row r="13" spans="2:13" ht="13.5" thickBot="1" x14ac:dyDescent="0.25">
      <c r="D13" s="32">
        <f>IF(OR(D12=0,D12&lt;=14),0,D12-14)</f>
        <v>0</v>
      </c>
      <c r="G13" s="32">
        <f>IF(G12=0,0,IF(D12=0,IF(OR(G12=0,G12+D12&lt;=14),0,G12+D12-14),G12+D12-14))</f>
        <v>0</v>
      </c>
      <c r="K13" s="80">
        <f>IF(OR(K12=0,K12&lt;=14),0,K12-14)</f>
        <v>0</v>
      </c>
    </row>
    <row r="14" spans="2:13" x14ac:dyDescent="0.2">
      <c r="D14" s="32"/>
      <c r="G14" s="32"/>
      <c r="K14" s="32"/>
    </row>
    <row r="15" spans="2:13" x14ac:dyDescent="0.2">
      <c r="B15" s="116" t="s">
        <v>4</v>
      </c>
      <c r="C15" s="116"/>
      <c r="D15" s="116"/>
      <c r="E15" s="116"/>
      <c r="F15" s="116"/>
      <c r="G15" s="116"/>
      <c r="H15" s="116"/>
      <c r="I15" s="116"/>
      <c r="J15" s="116"/>
      <c r="K15" s="116"/>
      <c r="L15" s="28">
        <f>IF(K22=0,I3,MAX(J16:J21))</f>
        <v>0</v>
      </c>
    </row>
    <row r="16" spans="2:13" x14ac:dyDescent="0.2">
      <c r="B16" s="28">
        <f>IF(AND('Компенсация 2'!$I10&gt;=Расчет!$B$3,'Компенсация 2'!$I10&lt;=Расчет!$C$3),'Компенсация 2'!$I10,0)</f>
        <v>0</v>
      </c>
      <c r="C16" s="28">
        <f>IF(AND('Компенсация 2'!$J10&gt;Расчет!$C$3,Расчет!$B11&gt;=0),Расчет!$C$3,'Компенсация 2'!$J10)</f>
        <v>-1</v>
      </c>
      <c r="D16" s="31">
        <f t="shared" ref="D16:D21" si="3">IF(AND(B16&gt;0,C16&gt;0),C16-B16+1,0)</f>
        <v>0</v>
      </c>
      <c r="E16" s="28">
        <f>IF(AND('Компенсация 2'!$I10&gt;$E$3,D16=0),'Компенсация 2'!$I10,$E$3)</f>
        <v>0</v>
      </c>
      <c r="F16" s="28">
        <f>IF('Компенсация 2'!$J10&lt;Расчет!$E$3,0,'Компенсация 2'!$J10)</f>
        <v>0</v>
      </c>
      <c r="G16" s="31">
        <f t="shared" ref="G16:G21" si="4">IF(F16&lt;E16,0,F16-E16+1)</f>
        <v>1</v>
      </c>
      <c r="I16" s="28">
        <f>'Компенсация 1'!$H11</f>
        <v>0</v>
      </c>
      <c r="J16" s="28">
        <f>'Компенсация 1'!$I11</f>
        <v>0</v>
      </c>
      <c r="K16" s="31">
        <f t="shared" ref="K16:K21" si="5">IF(AND(I16&gt;0,J16&gt;0),J16-I16+1,0)</f>
        <v>0</v>
      </c>
      <c r="L16" s="31">
        <f>IF($I16=0,0,$I16-$I$3)</f>
        <v>0</v>
      </c>
      <c r="M16" s="31"/>
    </row>
    <row r="17" spans="2:14" x14ac:dyDescent="0.2">
      <c r="B17" s="28">
        <f>IF(AND('Компенсация 2'!$I11&gt;=Расчет!$B$3,'Компенсация 2'!$I11&lt;=Расчет!$C$3),'Компенсация 2'!$I11,0)</f>
        <v>0</v>
      </c>
      <c r="C17" s="28">
        <f>IF(AND('Компенсация 2'!$J11&gt;Расчет!$C$3,Расчет!$B12&gt;=0),Расчет!$C$3,'Компенсация 2'!$J11)</f>
        <v>-1</v>
      </c>
      <c r="D17" s="31">
        <f t="shared" si="3"/>
        <v>0</v>
      </c>
      <c r="E17" s="28">
        <f>IF(AND('Компенсация 2'!$I11&gt;$E$3,D17=0),'Компенсация 2'!$I11,$E$3)</f>
        <v>0</v>
      </c>
      <c r="F17" s="28">
        <f>IF('Компенсация 2'!$J11&lt;Расчет!$E$3,0,'Компенсация 2'!$J11)</f>
        <v>0</v>
      </c>
      <c r="G17" s="31">
        <f t="shared" si="4"/>
        <v>1</v>
      </c>
      <c r="I17" s="28">
        <f>'Компенсация 1'!$H12</f>
        <v>0</v>
      </c>
      <c r="J17" s="28">
        <f>'Компенсация 1'!$I12</f>
        <v>0</v>
      </c>
      <c r="K17" s="31">
        <f t="shared" si="5"/>
        <v>0</v>
      </c>
      <c r="L17" s="31">
        <f>IF($M17=0,0,$M17-1)</f>
        <v>0</v>
      </c>
      <c r="M17" s="31">
        <f>IF($I17=0,0,$I17-$J16)</f>
        <v>0</v>
      </c>
    </row>
    <row r="18" spans="2:14" x14ac:dyDescent="0.2">
      <c r="B18" s="28">
        <f>IF(AND('Компенсация 2'!$I12&gt;=Расчет!$B$3,'Компенсация 2'!$I12&lt;=Расчет!$C$3),'Компенсация 2'!$I12,0)</f>
        <v>0</v>
      </c>
      <c r="C18" s="28">
        <f>IF(AND('Компенсация 2'!$J12&gt;Расчет!$C$3,Расчет!$B13&gt;=0),Расчет!$C$3,'Компенсация 2'!$J12)</f>
        <v>-1</v>
      </c>
      <c r="D18" s="31">
        <f t="shared" si="3"/>
        <v>0</v>
      </c>
      <c r="E18" s="28">
        <f>IF(AND('Компенсация 2'!$I12&gt;$E$3,D18=0),'Компенсация 2'!$I12,$E$3)</f>
        <v>0</v>
      </c>
      <c r="F18" s="28">
        <f>IF('Компенсация 2'!$J12&lt;Расчет!$E$3,0,'Компенсация 2'!$J12)</f>
        <v>0</v>
      </c>
      <c r="G18" s="31">
        <f t="shared" si="4"/>
        <v>1</v>
      </c>
      <c r="I18" s="28">
        <f>'Компенсация 1'!$H13</f>
        <v>0</v>
      </c>
      <c r="J18" s="28">
        <f>'Компенсация 1'!$I13</f>
        <v>0</v>
      </c>
      <c r="K18" s="31">
        <f t="shared" si="5"/>
        <v>0</v>
      </c>
      <c r="L18" s="31">
        <f>IF($M18=0,0,$M18-1)</f>
        <v>0</v>
      </c>
      <c r="M18" s="31">
        <f>IF($I18=0,0,$I18-$J17)</f>
        <v>0</v>
      </c>
    </row>
    <row r="19" spans="2:14" x14ac:dyDescent="0.2">
      <c r="B19" s="28">
        <f>IF(AND('Компенсация 2'!$I13&gt;=Расчет!$B$3,'Компенсация 2'!$I13&lt;=Расчет!$C$3),'Компенсация 2'!$I13,0)</f>
        <v>0</v>
      </c>
      <c r="C19" s="28">
        <f>IF(AND('Компенсация 2'!$J13&gt;Расчет!$C$3,Расчет!$B15&gt;=0),Расчет!$C$3,'Компенсация 2'!$J13)</f>
        <v>-1</v>
      </c>
      <c r="D19" s="31">
        <f t="shared" si="3"/>
        <v>0</v>
      </c>
      <c r="E19" s="28">
        <f>IF(AND('Компенсация 2'!$I13&gt;$E$3,D19=0),'Компенсация 2'!$I13,$E$3)</f>
        <v>0</v>
      </c>
      <c r="F19" s="28">
        <f>IF('Компенсация 2'!$J13&lt;Расчет!$E$3,0,'Компенсация 2'!$J13)</f>
        <v>0</v>
      </c>
      <c r="G19" s="31">
        <f t="shared" si="4"/>
        <v>1</v>
      </c>
      <c r="I19" s="28">
        <f>'Компенсация 1'!$H14</f>
        <v>0</v>
      </c>
      <c r="J19" s="28">
        <f>'Компенсация 1'!$I14</f>
        <v>0</v>
      </c>
      <c r="K19" s="31">
        <f t="shared" si="5"/>
        <v>0</v>
      </c>
      <c r="L19" s="31">
        <f>IF($M19=0,0,$M19-1)</f>
        <v>0</v>
      </c>
      <c r="M19" s="31">
        <f>IF($I19=0,0,$I19-$J18)</f>
        <v>0</v>
      </c>
    </row>
    <row r="20" spans="2:14" x14ac:dyDescent="0.2">
      <c r="B20" s="28">
        <f>IF(AND('Компенсация 2'!$I14&gt;=Расчет!$B$3,'Компенсация 2'!$I14&lt;=Расчет!$C$3),'Компенсация 2'!$I14,0)</f>
        <v>0</v>
      </c>
      <c r="C20" s="28">
        <f>IF(AND('Компенсация 2'!$J14&gt;Расчет!$C$3,Расчет!$B16&gt;=0),Расчет!$C$3,'Компенсация 2'!$J14)</f>
        <v>-1</v>
      </c>
      <c r="D20" s="31">
        <f t="shared" si="3"/>
        <v>0</v>
      </c>
      <c r="E20" s="28">
        <f>IF(AND('Компенсация 2'!$I14&gt;$E$3,D20=0),'Компенсация 2'!$I14,$E$3)</f>
        <v>0</v>
      </c>
      <c r="F20" s="28">
        <f>IF('Компенсация 2'!$J14&lt;Расчет!$E$3,0,'Компенсация 2'!$J14)</f>
        <v>0</v>
      </c>
      <c r="G20" s="31">
        <f t="shared" si="4"/>
        <v>1</v>
      </c>
      <c r="I20" s="28">
        <f>'Компенсация 1'!$H15</f>
        <v>0</v>
      </c>
      <c r="J20" s="28">
        <f>'Компенсация 1'!$I15</f>
        <v>0</v>
      </c>
      <c r="K20" s="31">
        <f t="shared" si="5"/>
        <v>0</v>
      </c>
      <c r="L20" s="31">
        <f>IF($M20=0,0,$M20-1)</f>
        <v>0</v>
      </c>
      <c r="M20" s="31">
        <f>IF($I20=0,0,$I20-$J19)</f>
        <v>0</v>
      </c>
    </row>
    <row r="21" spans="2:14" ht="13.5" thickBot="1" x14ac:dyDescent="0.25">
      <c r="B21" s="28">
        <f>IF(AND('Компенсация 2'!$I15&gt;=Расчет!$B$3,'Компенсация 2'!$I15&lt;=Расчет!$C$3),'Компенсация 2'!$I15,0)</f>
        <v>0</v>
      </c>
      <c r="C21" s="28">
        <f>IF(AND('Компенсация 2'!$J15&gt;Расчет!$C$3,Расчет!$B17&gt;=0),Расчет!$C$3,'Компенсация 2'!$J15)</f>
        <v>-1</v>
      </c>
      <c r="D21" s="31">
        <f t="shared" si="3"/>
        <v>0</v>
      </c>
      <c r="E21" s="28">
        <f>IF(AND('Компенсация 2'!$I15&gt;$E$3,D21=0),'Компенсация 2'!$I15,$E$3)</f>
        <v>0</v>
      </c>
      <c r="F21" s="28">
        <f>IF('Компенсация 2'!$J15&lt;Расчет!$E$3,0,'Компенсация 2'!$J15)</f>
        <v>0</v>
      </c>
      <c r="G21" s="31">
        <f t="shared" si="4"/>
        <v>1</v>
      </c>
      <c r="I21" s="28">
        <f>'Компенсация 1'!$H16</f>
        <v>0</v>
      </c>
      <c r="J21" s="28">
        <f>'Компенсация 1'!$I16</f>
        <v>0</v>
      </c>
      <c r="K21" s="31">
        <f t="shared" si="5"/>
        <v>0</v>
      </c>
      <c r="L21" s="31">
        <f>IF($M21=0,0,$M21-1)</f>
        <v>0</v>
      </c>
      <c r="M21" s="31">
        <f>IF($I21=0,0,$I21-$J20)</f>
        <v>0</v>
      </c>
    </row>
    <row r="22" spans="2:14" ht="13.5" thickBot="1" x14ac:dyDescent="0.25">
      <c r="B22" s="28"/>
      <c r="C22" s="28"/>
      <c r="D22" s="32">
        <f>SUM(D16:D21)</f>
        <v>0</v>
      </c>
      <c r="E22" s="33"/>
      <c r="F22" s="33"/>
      <c r="G22" s="32">
        <f>SUM(G16:G21)</f>
        <v>6</v>
      </c>
      <c r="K22" s="32">
        <f>SUM(K16:K21)</f>
        <v>0</v>
      </c>
      <c r="L22" s="80">
        <f>SUM(L16:L21)</f>
        <v>0</v>
      </c>
      <c r="M22" s="34">
        <f>IF(OR($J$3=0,$L$15=0),0,$J$3-$L$15+1)</f>
        <v>0</v>
      </c>
      <c r="N22" s="32">
        <f>L22+M22</f>
        <v>0</v>
      </c>
    </row>
    <row r="24" spans="2:14" x14ac:dyDescent="0.2">
      <c r="B24" s="116" t="s">
        <v>21</v>
      </c>
      <c r="C24" s="116"/>
      <c r="D24" s="116"/>
      <c r="E24" s="116"/>
      <c r="F24" s="116"/>
      <c r="G24" s="116"/>
      <c r="H24" s="116"/>
      <c r="I24" s="116"/>
      <c r="J24" s="116"/>
      <c r="K24" s="116"/>
    </row>
    <row r="25" spans="2:14" x14ac:dyDescent="0.2">
      <c r="B25" s="28">
        <f>IF(AND('Компенсация 2'!$L10&gt;=Расчет!$B$3,'Компенсация 2'!$L10&lt;=Расчет!$C$3),'Компенсация 2'!$L10,0)</f>
        <v>0</v>
      </c>
      <c r="C25" s="28">
        <f>IF(AND('Компенсация 2'!$M10&gt;Расчет!$C$3,Расчет!$B17&gt;=0),Расчет!$C$3,'Компенсация 2'!$M10)</f>
        <v>-1</v>
      </c>
      <c r="D25" s="31">
        <f t="shared" ref="D25:D30" si="6">IF(AND(B25&gt;0,C25&gt;0),C25-B25+1,0)</f>
        <v>0</v>
      </c>
      <c r="E25" s="28">
        <f>IF(AND('Компенсация 2'!$L10&gt;$E$3,D25=0),'Компенсация 2'!$L10,$E$3)</f>
        <v>0</v>
      </c>
      <c r="F25" s="28">
        <f>IF('Компенсация 2'!$M10&lt;Расчет!$E$3,0,'Компенсация 2'!$M10)</f>
        <v>0</v>
      </c>
      <c r="G25" s="31">
        <f t="shared" ref="G25:G30" si="7">IF(F25&lt;E25,0,F25-E25+1)</f>
        <v>1</v>
      </c>
      <c r="I25" s="31">
        <f>'Компенсация 1'!$K11</f>
        <v>0</v>
      </c>
      <c r="J25" s="31">
        <f>IF('Компенсация 1'!$L11="да",Расчет!$I25,0)</f>
        <v>0</v>
      </c>
    </row>
    <row r="26" spans="2:14" x14ac:dyDescent="0.2">
      <c r="B26" s="28">
        <f>IF(AND('Компенсация 2'!$L11&gt;=Расчет!$B$3,'Компенсация 2'!$L11&lt;=Расчет!$C$3),'Компенсация 2'!$L11,0)</f>
        <v>0</v>
      </c>
      <c r="C26" s="28">
        <f>IF(AND('Компенсация 2'!$M11&gt;Расчет!$C$3,Расчет!$B18&gt;=0),Расчет!$C$3,'Компенсация 2'!$M11)</f>
        <v>-1</v>
      </c>
      <c r="D26" s="31">
        <f t="shared" si="6"/>
        <v>0</v>
      </c>
      <c r="E26" s="28">
        <f>IF(AND('Компенсация 2'!$L11&gt;$E$3,D26=0),'Компенсация 2'!$L11,$E$3)</f>
        <v>0</v>
      </c>
      <c r="F26" s="28">
        <f>IF('Компенсация 2'!$M11&lt;Расчет!$E$3,0,'Компенсация 2'!$M11)</f>
        <v>0</v>
      </c>
      <c r="G26" s="31">
        <f t="shared" si="7"/>
        <v>1</v>
      </c>
      <c r="I26" s="31">
        <f>'Компенсация 1'!$K12</f>
        <v>0</v>
      </c>
      <c r="J26" s="31">
        <f>IF('Компенсация 1'!$L12="да",Расчет!$I26,0)</f>
        <v>0</v>
      </c>
    </row>
    <row r="27" spans="2:14" x14ac:dyDescent="0.2">
      <c r="B27" s="28">
        <f>IF(AND('Компенсация 2'!$L12&gt;=Расчет!$B$3,'Компенсация 2'!$L12&lt;=Расчет!$C$3),'Компенсация 2'!$L12,0)</f>
        <v>0</v>
      </c>
      <c r="C27" s="28">
        <f>IF(AND('Компенсация 2'!$M12&gt;Расчет!$C$3,Расчет!$B19&gt;=0),Расчет!$C$3,'Компенсация 2'!$M12)</f>
        <v>-1</v>
      </c>
      <c r="D27" s="31">
        <f t="shared" si="6"/>
        <v>0</v>
      </c>
      <c r="E27" s="28">
        <f>IF(AND('Компенсация 2'!$L12&gt;$E$3,D27=0),'Компенсация 2'!$L12,$E$3)</f>
        <v>0</v>
      </c>
      <c r="F27" s="28">
        <f>IF('Компенсация 2'!$M12&lt;Расчет!$E$3,0,'Компенсация 2'!$M12)</f>
        <v>0</v>
      </c>
      <c r="G27" s="31">
        <f t="shared" si="7"/>
        <v>1</v>
      </c>
      <c r="I27" s="31">
        <f>'Компенсация 1'!$K13</f>
        <v>0</v>
      </c>
      <c r="J27" s="31">
        <f>IF('Компенсация 1'!$L13="да",Расчет!$I27,0)</f>
        <v>0</v>
      </c>
    </row>
    <row r="28" spans="2:14" x14ac:dyDescent="0.2">
      <c r="B28" s="28">
        <f>IF(AND('Компенсация 2'!$L13&gt;=Расчет!$B$3,'Компенсация 2'!$L13&lt;=Расчет!$C$3),'Компенсация 2'!$L13,0)</f>
        <v>0</v>
      </c>
      <c r="C28" s="28">
        <f>IF(AND('Компенсация 2'!$M13&gt;Расчет!$C$3,Расчет!$B20&gt;=0),Расчет!$C$3,'Компенсация 2'!$M13)</f>
        <v>-1</v>
      </c>
      <c r="D28" s="31">
        <f t="shared" si="6"/>
        <v>0</v>
      </c>
      <c r="E28" s="28">
        <f>IF(AND('Компенсация 2'!$L13&gt;$E$3,D28=0),'Компенсация 2'!$L13,$E$3)</f>
        <v>0</v>
      </c>
      <c r="F28" s="28">
        <f>IF('Компенсация 2'!$M13&lt;Расчет!$E$3,0,'Компенсация 2'!$M13)</f>
        <v>0</v>
      </c>
      <c r="G28" s="31">
        <f t="shared" si="7"/>
        <v>1</v>
      </c>
      <c r="I28" s="31">
        <f>'Компенсация 1'!$K14</f>
        <v>0</v>
      </c>
      <c r="J28" s="31">
        <f>IF('Компенсация 1'!$L14="да",Расчет!$I28,0)</f>
        <v>0</v>
      </c>
    </row>
    <row r="29" spans="2:14" x14ac:dyDescent="0.2">
      <c r="B29" s="28">
        <f>IF(AND('Компенсация 2'!$L14&gt;=Расчет!$B$3,'Компенсация 2'!$L14&lt;=Расчет!$C$3),'Компенсация 2'!$L14,0)</f>
        <v>0</v>
      </c>
      <c r="C29" s="28">
        <f>IF(AND('Компенсация 2'!$M14&gt;Расчет!$C$3,Расчет!$B21&gt;=0),Расчет!$C$3,'Компенсация 2'!$M14)</f>
        <v>-1</v>
      </c>
      <c r="D29" s="31">
        <f t="shared" si="6"/>
        <v>0</v>
      </c>
      <c r="E29" s="28">
        <f>IF(AND('Компенсация 2'!$L14&gt;$E$3,D29=0),'Компенсация 2'!$L14,$E$3)</f>
        <v>0</v>
      </c>
      <c r="F29" s="28">
        <f>IF('Компенсация 2'!$M14&lt;Расчет!$E$3,0,'Компенсация 2'!$M14)</f>
        <v>0</v>
      </c>
      <c r="G29" s="31">
        <f t="shared" si="7"/>
        <v>1</v>
      </c>
      <c r="I29" s="31">
        <f>'Компенсация 1'!$K15</f>
        <v>0</v>
      </c>
      <c r="J29" s="31">
        <f>IF('Компенсация 1'!$L15="да",Расчет!$I29,0)</f>
        <v>0</v>
      </c>
    </row>
    <row r="30" spans="2:14" ht="13.5" thickBot="1" x14ac:dyDescent="0.25">
      <c r="B30" s="28">
        <f>IF(AND('Компенсация 2'!$L15&gt;=Расчет!$B$3,'Компенсация 2'!$L15&lt;=Расчет!$C$3),'Компенсация 2'!$L15,0)</f>
        <v>0</v>
      </c>
      <c r="C30" s="28">
        <f>IF(AND('Компенсация 2'!$M15&gt;Расчет!$C$3,Расчет!$B22&gt;=0),Расчет!$C$3,'Компенсация 2'!$M15)</f>
        <v>-1</v>
      </c>
      <c r="D30" s="31">
        <f t="shared" si="6"/>
        <v>0</v>
      </c>
      <c r="E30" s="28">
        <f>IF(AND('Компенсация 2'!$L15&gt;$E$3,D30=0),'Компенсация 2'!$L15,$E$3)</f>
        <v>0</v>
      </c>
      <c r="F30" s="28">
        <f>IF('Компенсация 2'!$M15&lt;Расчет!$E$3,0,'Компенсация 2'!$M15)</f>
        <v>0</v>
      </c>
      <c r="G30" s="31">
        <f t="shared" si="7"/>
        <v>1</v>
      </c>
      <c r="I30" s="31">
        <f>'Компенсация 1'!$K16</f>
        <v>0</v>
      </c>
      <c r="J30" s="31">
        <f>IF('Компенсация 1'!$L16="да",Расчет!$I30,0)</f>
        <v>0</v>
      </c>
    </row>
    <row r="31" spans="2:14" ht="13.5" thickBot="1" x14ac:dyDescent="0.25">
      <c r="D31" s="32">
        <f>SUM(D25:D30)</f>
        <v>0</v>
      </c>
      <c r="G31" s="32">
        <f>SUM(G25:G30)</f>
        <v>6</v>
      </c>
      <c r="I31" s="80">
        <f>SUM(I25:I30)</f>
        <v>0</v>
      </c>
      <c r="J31" s="80">
        <f>SUM(J25:J30)</f>
        <v>0</v>
      </c>
    </row>
    <row r="32" spans="2:14" ht="13.5" thickBot="1" x14ac:dyDescent="0.25">
      <c r="I32" s="81">
        <f>K12+L22+I31</f>
        <v>0</v>
      </c>
      <c r="J32" s="81">
        <f>IF(OR(J3=0,L15=0),0,J3-L15+1)</f>
        <v>0</v>
      </c>
    </row>
    <row r="34" spans="2:11" x14ac:dyDescent="0.2">
      <c r="B34" s="28">
        <f>B3</f>
        <v>0</v>
      </c>
      <c r="C34" s="28">
        <f>F3</f>
        <v>0</v>
      </c>
      <c r="D34" s="34">
        <f>D3+G3</f>
        <v>1</v>
      </c>
      <c r="I34" s="28">
        <f>I3</f>
        <v>0</v>
      </c>
      <c r="J34" s="28">
        <f>J3</f>
        <v>0</v>
      </c>
      <c r="K34" s="82">
        <f>L22+J32</f>
        <v>0</v>
      </c>
    </row>
    <row r="35" spans="2:11" x14ac:dyDescent="0.2">
      <c r="B35" s="28">
        <f>B3</f>
        <v>0</v>
      </c>
      <c r="C35" s="28">
        <f>C3</f>
        <v>-1</v>
      </c>
      <c r="D35" s="32">
        <f>D3-D13-D22-D31</f>
        <v>0</v>
      </c>
    </row>
    <row r="36" spans="2:11" x14ac:dyDescent="0.2">
      <c r="B36" s="28">
        <f>E3</f>
        <v>0</v>
      </c>
      <c r="C36" s="28">
        <f>F3</f>
        <v>0</v>
      </c>
      <c r="D36" s="32">
        <f>G3-G13-G22-G31</f>
        <v>-11</v>
      </c>
    </row>
  </sheetData>
  <sheetProtection sheet="1" objects="1" scenarios="1"/>
  <mergeCells count="5">
    <mergeCell ref="B24:K24"/>
    <mergeCell ref="B1:G1"/>
    <mergeCell ref="I1:K1"/>
    <mergeCell ref="B5:K5"/>
    <mergeCell ref="B15:K15"/>
  </mergeCells>
  <phoneticPr fontId="7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Указния по заполнению</vt:lpstr>
      <vt:lpstr>Компенсация 1</vt:lpstr>
      <vt:lpstr>Компенсация 2</vt:lpstr>
      <vt:lpstr>Расчет</vt:lpstr>
      <vt:lpstr>'Компенсация 1'!Область_печати</vt:lpstr>
      <vt:lpstr>'Компенсация 2'!Область_печати</vt:lpstr>
      <vt:lpstr>'Указния по заполнению'!Область_печати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Подлесная Оксана Викторовна</dc:creator>
  <cp:lastModifiedBy>Подлесная Оксана Викторовна</cp:lastModifiedBy>
  <cp:lastPrinted>2019-03-26T13:51:08Z</cp:lastPrinted>
  <dcterms:created xsi:type="dcterms:W3CDTF">2011-04-22T07:12:30Z</dcterms:created>
  <dcterms:modified xsi:type="dcterms:W3CDTF">2020-09-25T07:08:23Z</dcterms:modified>
</cp:coreProperties>
</file>